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bookViews>
    <workbookView xWindow="0" yWindow="120" windowWidth="19335" windowHeight="9060"/>
  </bookViews>
  <sheets>
    <sheet name="summary" sheetId="3" r:id="rId1"/>
    <sheet name="misc" sheetId="2" state="hidden" r:id="rId2"/>
    <sheet name="Drop down" sheetId="6" state="hidden" r:id="rId3"/>
  </sheets>
  <definedNames>
    <definedName name="_xlnm._FilterDatabase" localSheetId="1" hidden="1">misc!$A$4:$O$4684</definedName>
    <definedName name="_xlnm.Print_Titles" localSheetId="1">misc!$4:$4</definedName>
    <definedName name="_xlnm.Print_Area" localSheetId="1">misc!$A$1:$J$1177</definedName>
  </definedNames>
  <calcPr calcId="145621" refMode="R1C1"/>
</workbook>
</file>

<file path=xl/calcChain.xml><?xml version="1.0" encoding="utf-8"?>
<calcChain xmlns="http://schemas.openxmlformats.org/spreadsheetml/2006/main">
  <c r="E7" i="3" l="1"/>
  <c r="D12" i="3" l="1"/>
  <c r="F7" i="3" l="1"/>
  <c r="F6" i="3" s="1"/>
  <c r="F8" i="3" s="1"/>
  <c r="E6" i="3"/>
  <c r="E8" i="3" s="1"/>
  <c r="B4684" i="2" l="1"/>
  <c r="D4684" i="2" s="1"/>
  <c r="B4683" i="2"/>
  <c r="D4683" i="2" s="1"/>
  <c r="F4682" i="2"/>
  <c r="F4683" i="2" s="1"/>
  <c r="B4682" i="2"/>
  <c r="D4682" i="2" s="1"/>
  <c r="B4681" i="2"/>
  <c r="D4681" i="2" s="1"/>
  <c r="B4680" i="2"/>
  <c r="D4680" i="2" s="1"/>
  <c r="B4679" i="2"/>
  <c r="E4679" i="2" s="1"/>
  <c r="B4678" i="2"/>
  <c r="E4678" i="2" s="1"/>
  <c r="B4677" i="2"/>
  <c r="E4677" i="2" s="1"/>
  <c r="B4676" i="2"/>
  <c r="E4676" i="2" s="1"/>
  <c r="B4675" i="2"/>
  <c r="E4675" i="2" s="1"/>
  <c r="B4674" i="2"/>
  <c r="E4674" i="2" s="1"/>
  <c r="F4673" i="2"/>
  <c r="F4674" i="2" s="1"/>
  <c r="F4675" i="2" s="1"/>
  <c r="F4676" i="2" s="1"/>
  <c r="F4677" i="2" s="1"/>
  <c r="F4678" i="2" s="1"/>
  <c r="F4679" i="2" s="1"/>
  <c r="B4673" i="2"/>
  <c r="E4673" i="2" s="1"/>
  <c r="B4672" i="2"/>
  <c r="D4672" i="2" s="1"/>
  <c r="B4671" i="2"/>
  <c r="D4671" i="2" s="1"/>
  <c r="E4670" i="2"/>
  <c r="E4682" i="2" s="1"/>
  <c r="E4683" i="2" s="1"/>
  <c r="D4670" i="2"/>
  <c r="B4669" i="2"/>
  <c r="D4669" i="2" s="1"/>
  <c r="B4668" i="2"/>
  <c r="D4668" i="2" s="1"/>
  <c r="F4667" i="2"/>
  <c r="F4668" i="2" s="1"/>
  <c r="B4667" i="2"/>
  <c r="D4667" i="2" s="1"/>
  <c r="B4666" i="2"/>
  <c r="D4666" i="2" s="1"/>
  <c r="B4665" i="2"/>
  <c r="D4665" i="2" s="1"/>
  <c r="B4664" i="2"/>
  <c r="E4664" i="2" s="1"/>
  <c r="E4665" i="2" s="1"/>
  <c r="B4663" i="2"/>
  <c r="E4663" i="2" s="1"/>
  <c r="B4662" i="2"/>
  <c r="E4662" i="2" s="1"/>
  <c r="B4661" i="2"/>
  <c r="E4661" i="2" s="1"/>
  <c r="B4660" i="2"/>
  <c r="E4660" i="2" s="1"/>
  <c r="B4659" i="2"/>
  <c r="E4659" i="2" s="1"/>
  <c r="F4658" i="2"/>
  <c r="F4659" i="2" s="1"/>
  <c r="F4660" i="2" s="1"/>
  <c r="F4661" i="2" s="1"/>
  <c r="F4662" i="2" s="1"/>
  <c r="F4663" i="2" s="1"/>
  <c r="F4664" i="2" s="1"/>
  <c r="B4658" i="2"/>
  <c r="E4658" i="2" s="1"/>
  <c r="B4657" i="2"/>
  <c r="D4657" i="2" s="1"/>
  <c r="B4656" i="2"/>
  <c r="D4656" i="2" s="1"/>
  <c r="E4655" i="2"/>
  <c r="E4656" i="2" s="1"/>
  <c r="D4655" i="2"/>
  <c r="B4654" i="2"/>
  <c r="D4654" i="2" s="1"/>
  <c r="B4653" i="2"/>
  <c r="D4653" i="2" s="1"/>
  <c r="F4652" i="2"/>
  <c r="F4653" i="2" s="1"/>
  <c r="B4652" i="2"/>
  <c r="D4652" i="2" s="1"/>
  <c r="B4651" i="2"/>
  <c r="D4651" i="2" s="1"/>
  <c r="B4650" i="2"/>
  <c r="D4650" i="2" s="1"/>
  <c r="B4649" i="2"/>
  <c r="D4649" i="2" s="1"/>
  <c r="B4648" i="2"/>
  <c r="E4648" i="2" s="1"/>
  <c r="B4647" i="2"/>
  <c r="E4647" i="2" s="1"/>
  <c r="B4646" i="2"/>
  <c r="D4646" i="2" s="1"/>
  <c r="B4645" i="2"/>
  <c r="D4645" i="2" s="1"/>
  <c r="B4644" i="2"/>
  <c r="E4644" i="2" s="1"/>
  <c r="F4643" i="2"/>
  <c r="F4644" i="2" s="1"/>
  <c r="F4645" i="2" s="1"/>
  <c r="F4646" i="2" s="1"/>
  <c r="F4647" i="2" s="1"/>
  <c r="F4648" i="2" s="1"/>
  <c r="F4649" i="2" s="1"/>
  <c r="B4643" i="2"/>
  <c r="E4643" i="2" s="1"/>
  <c r="B4642" i="2"/>
  <c r="D4642" i="2" s="1"/>
  <c r="B4641" i="2"/>
  <c r="D4641" i="2" s="1"/>
  <c r="E4640" i="2"/>
  <c r="E4641" i="2" s="1"/>
  <c r="D4640" i="2"/>
  <c r="B4639" i="2"/>
  <c r="D4639" i="2" s="1"/>
  <c r="B4638" i="2"/>
  <c r="D4638" i="2" s="1"/>
  <c r="F4637" i="2"/>
  <c r="F4638" i="2" s="1"/>
  <c r="B4637" i="2"/>
  <c r="D4637" i="2" s="1"/>
  <c r="B4636" i="2"/>
  <c r="D4636" i="2" s="1"/>
  <c r="B4635" i="2"/>
  <c r="D4635" i="2" s="1"/>
  <c r="B4634" i="2"/>
  <c r="E4634" i="2" s="1"/>
  <c r="E4635" i="2" s="1"/>
  <c r="B4633" i="2"/>
  <c r="E4633" i="2" s="1"/>
  <c r="B4632" i="2"/>
  <c r="E4632" i="2" s="1"/>
  <c r="B4631" i="2"/>
  <c r="E4631" i="2" s="1"/>
  <c r="B4630" i="2"/>
  <c r="E4630" i="2" s="1"/>
  <c r="B4629" i="2"/>
  <c r="E4629" i="2" s="1"/>
  <c r="F4628" i="2"/>
  <c r="F4629" i="2" s="1"/>
  <c r="F4630" i="2" s="1"/>
  <c r="F4631" i="2" s="1"/>
  <c r="F4632" i="2" s="1"/>
  <c r="F4633" i="2" s="1"/>
  <c r="F4634" i="2" s="1"/>
  <c r="B4628" i="2"/>
  <c r="D4628" i="2" s="1"/>
  <c r="B4627" i="2"/>
  <c r="D4627" i="2" s="1"/>
  <c r="B4626" i="2"/>
  <c r="D4626" i="2" s="1"/>
  <c r="E4625" i="2"/>
  <c r="E4637" i="2" s="1"/>
  <c r="E4638" i="2" s="1"/>
  <c r="D4625" i="2"/>
  <c r="B4624" i="2"/>
  <c r="D4624" i="2" s="1"/>
  <c r="B4623" i="2"/>
  <c r="D4623" i="2" s="1"/>
  <c r="F4622" i="2"/>
  <c r="F4623" i="2" s="1"/>
  <c r="B4622" i="2"/>
  <c r="D4622" i="2" s="1"/>
  <c r="B4621" i="2"/>
  <c r="D4621" i="2" s="1"/>
  <c r="B4620" i="2"/>
  <c r="D4620" i="2" s="1"/>
  <c r="B4619" i="2"/>
  <c r="E4619" i="2" s="1"/>
  <c r="E4620" i="2" s="1"/>
  <c r="B4618" i="2"/>
  <c r="E4618" i="2" s="1"/>
  <c r="B4617" i="2"/>
  <c r="E4617" i="2" s="1"/>
  <c r="B4616" i="2"/>
  <c r="E4616" i="2" s="1"/>
  <c r="B4615" i="2"/>
  <c r="E4615" i="2" s="1"/>
  <c r="B4614" i="2"/>
  <c r="E4614" i="2" s="1"/>
  <c r="F4613" i="2"/>
  <c r="F4614" i="2" s="1"/>
  <c r="F4615" i="2" s="1"/>
  <c r="F4616" i="2" s="1"/>
  <c r="F4617" i="2" s="1"/>
  <c r="F4618" i="2" s="1"/>
  <c r="F4619" i="2" s="1"/>
  <c r="B4613" i="2"/>
  <c r="E4613" i="2" s="1"/>
  <c r="B4612" i="2"/>
  <c r="D4612" i="2" s="1"/>
  <c r="B4611" i="2"/>
  <c r="D4611" i="2" s="1"/>
  <c r="E4610" i="2"/>
  <c r="E4622" i="2" s="1"/>
  <c r="E4623" i="2" s="1"/>
  <c r="D4610" i="2"/>
  <c r="B4609" i="2"/>
  <c r="D4609" i="2" s="1"/>
  <c r="B4608" i="2"/>
  <c r="D4608" i="2" s="1"/>
  <c r="F4607" i="2"/>
  <c r="F4608" i="2" s="1"/>
  <c r="B4607" i="2"/>
  <c r="D4607" i="2" s="1"/>
  <c r="B4606" i="2"/>
  <c r="D4606" i="2" s="1"/>
  <c r="B4605" i="2"/>
  <c r="D4605" i="2" s="1"/>
  <c r="B4604" i="2"/>
  <c r="D4604" i="2" s="1"/>
  <c r="B4603" i="2"/>
  <c r="D4603" i="2" s="1"/>
  <c r="B4602" i="2"/>
  <c r="D4602" i="2" s="1"/>
  <c r="B4601" i="2"/>
  <c r="D4601" i="2" s="1"/>
  <c r="B4600" i="2"/>
  <c r="D4600" i="2" s="1"/>
  <c r="B4599" i="2"/>
  <c r="D4599" i="2" s="1"/>
  <c r="F4598" i="2"/>
  <c r="F4599" i="2" s="1"/>
  <c r="F4600" i="2" s="1"/>
  <c r="F4601" i="2" s="1"/>
  <c r="F4602" i="2" s="1"/>
  <c r="F4603" i="2" s="1"/>
  <c r="F4604" i="2" s="1"/>
  <c r="B4598" i="2"/>
  <c r="D4598" i="2" s="1"/>
  <c r="B4597" i="2"/>
  <c r="D4597" i="2" s="1"/>
  <c r="B4596" i="2"/>
  <c r="D4596" i="2" s="1"/>
  <c r="E4595" i="2"/>
  <c r="E4596" i="2" s="1"/>
  <c r="D4595" i="2"/>
  <c r="B4594" i="2"/>
  <c r="D4594" i="2" s="1"/>
  <c r="B4593" i="2"/>
  <c r="D4593" i="2" s="1"/>
  <c r="F4592" i="2"/>
  <c r="F4593" i="2" s="1"/>
  <c r="B4592" i="2"/>
  <c r="D4592" i="2" s="1"/>
  <c r="B4591" i="2"/>
  <c r="D4591" i="2" s="1"/>
  <c r="B4590" i="2"/>
  <c r="D4590" i="2" s="1"/>
  <c r="B4589" i="2"/>
  <c r="E4589" i="2" s="1"/>
  <c r="E4590" i="2" s="1"/>
  <c r="B4588" i="2"/>
  <c r="E4588" i="2" s="1"/>
  <c r="B4587" i="2"/>
  <c r="D4587" i="2" s="1"/>
  <c r="B4586" i="2"/>
  <c r="E4586" i="2" s="1"/>
  <c r="B4585" i="2"/>
  <c r="E4585" i="2" s="1"/>
  <c r="B4584" i="2"/>
  <c r="E4584" i="2" s="1"/>
  <c r="F4583" i="2"/>
  <c r="F4584" i="2" s="1"/>
  <c r="F4585" i="2" s="1"/>
  <c r="F4586" i="2" s="1"/>
  <c r="F4587" i="2" s="1"/>
  <c r="F4588" i="2" s="1"/>
  <c r="F4589" i="2" s="1"/>
  <c r="B4583" i="2"/>
  <c r="E4583" i="2" s="1"/>
  <c r="B4582" i="2"/>
  <c r="D4582" i="2" s="1"/>
  <c r="B4581" i="2"/>
  <c r="D4581" i="2" s="1"/>
  <c r="E4580" i="2"/>
  <c r="E4581" i="2" s="1"/>
  <c r="D4580" i="2"/>
  <c r="B4579" i="2"/>
  <c r="D4579" i="2" s="1"/>
  <c r="B4578" i="2"/>
  <c r="D4578" i="2" s="1"/>
  <c r="F4577" i="2"/>
  <c r="F4578" i="2" s="1"/>
  <c r="B4577" i="2"/>
  <c r="D4577" i="2" s="1"/>
  <c r="B4576" i="2"/>
  <c r="D4576" i="2" s="1"/>
  <c r="B4575" i="2"/>
  <c r="D4575" i="2" s="1"/>
  <c r="B4574" i="2"/>
  <c r="E4574" i="2" s="1"/>
  <c r="E4575" i="2" s="1"/>
  <c r="B4573" i="2"/>
  <c r="E4573" i="2" s="1"/>
  <c r="B4572" i="2"/>
  <c r="E4572" i="2" s="1"/>
  <c r="B4571" i="2"/>
  <c r="E4571" i="2" s="1"/>
  <c r="B4570" i="2"/>
  <c r="E4570" i="2" s="1"/>
  <c r="B4569" i="2"/>
  <c r="E4569" i="2" s="1"/>
  <c r="F4568" i="2"/>
  <c r="F4569" i="2" s="1"/>
  <c r="F4570" i="2" s="1"/>
  <c r="F4571" i="2" s="1"/>
  <c r="F4572" i="2" s="1"/>
  <c r="F4573" i="2" s="1"/>
  <c r="F4574" i="2" s="1"/>
  <c r="B4568" i="2"/>
  <c r="E4568" i="2" s="1"/>
  <c r="B4567" i="2"/>
  <c r="D4567" i="2" s="1"/>
  <c r="B4566" i="2"/>
  <c r="D4566" i="2" s="1"/>
  <c r="E4565" i="2"/>
  <c r="E4566" i="2" s="1"/>
  <c r="D4565" i="2"/>
  <c r="F4562" i="2"/>
  <c r="F4563" i="2" s="1"/>
  <c r="F4553" i="2"/>
  <c r="F4554" i="2" s="1"/>
  <c r="F4555" i="2" s="1"/>
  <c r="F4556" i="2" s="1"/>
  <c r="F4557" i="2" s="1"/>
  <c r="F4558" i="2" s="1"/>
  <c r="F4559" i="2" s="1"/>
  <c r="F4547" i="2"/>
  <c r="F4548" i="2" s="1"/>
  <c r="F4538" i="2"/>
  <c r="F4539" i="2" s="1"/>
  <c r="F4540" i="2" s="1"/>
  <c r="F4541" i="2" s="1"/>
  <c r="F4542" i="2" s="1"/>
  <c r="F4543" i="2" s="1"/>
  <c r="F4544" i="2" s="1"/>
  <c r="F4532" i="2"/>
  <c r="F4533" i="2" s="1"/>
  <c r="F4523" i="2"/>
  <c r="F4524" i="2" s="1"/>
  <c r="F4525" i="2" s="1"/>
  <c r="F4526" i="2" s="1"/>
  <c r="F4527" i="2" s="1"/>
  <c r="F4528" i="2" s="1"/>
  <c r="F4529" i="2" s="1"/>
  <c r="F4508" i="2"/>
  <c r="B4564" i="2"/>
  <c r="D4564" i="2" s="1"/>
  <c r="B4563" i="2"/>
  <c r="D4563" i="2" s="1"/>
  <c r="B4562" i="2"/>
  <c r="D4562" i="2" s="1"/>
  <c r="B4561" i="2"/>
  <c r="D4561" i="2" s="1"/>
  <c r="B4560" i="2"/>
  <c r="D4560" i="2" s="1"/>
  <c r="B4559" i="2"/>
  <c r="E4559" i="2" s="1"/>
  <c r="E4560" i="2" s="1"/>
  <c r="B4558" i="2"/>
  <c r="E4558" i="2" s="1"/>
  <c r="B4557" i="2"/>
  <c r="E4557" i="2" s="1"/>
  <c r="B4556" i="2"/>
  <c r="E4556" i="2" s="1"/>
  <c r="B4555" i="2"/>
  <c r="E4555" i="2" s="1"/>
  <c r="B4554" i="2"/>
  <c r="E4554" i="2" s="1"/>
  <c r="B4553" i="2"/>
  <c r="E4553" i="2" s="1"/>
  <c r="B4552" i="2"/>
  <c r="D4552" i="2" s="1"/>
  <c r="B4551" i="2"/>
  <c r="D4551" i="2" s="1"/>
  <c r="E4550" i="2"/>
  <c r="E4551" i="2" s="1"/>
  <c r="D4550" i="2"/>
  <c r="B4549" i="2"/>
  <c r="D4549" i="2" s="1"/>
  <c r="B4548" i="2"/>
  <c r="D4548" i="2" s="1"/>
  <c r="B4547" i="2"/>
  <c r="D4547" i="2" s="1"/>
  <c r="B4546" i="2"/>
  <c r="D4546" i="2" s="1"/>
  <c r="B4545" i="2"/>
  <c r="D4545" i="2" s="1"/>
  <c r="B4544" i="2"/>
  <c r="D4544" i="2" s="1"/>
  <c r="B4543" i="2"/>
  <c r="D4543" i="2" s="1"/>
  <c r="B4542" i="2"/>
  <c r="D4542" i="2" s="1"/>
  <c r="B4541" i="2"/>
  <c r="D4541" i="2" s="1"/>
  <c r="B4540" i="2"/>
  <c r="D4540" i="2" s="1"/>
  <c r="B4539" i="2"/>
  <c r="D4539" i="2" s="1"/>
  <c r="B4538" i="2"/>
  <c r="D4538" i="2" s="1"/>
  <c r="B4537" i="2"/>
  <c r="D4537" i="2" s="1"/>
  <c r="B4536" i="2"/>
  <c r="D4536" i="2" s="1"/>
  <c r="E4535" i="2"/>
  <c r="E4536" i="2" s="1"/>
  <c r="D4535" i="2"/>
  <c r="B4534" i="2"/>
  <c r="D4534" i="2" s="1"/>
  <c r="B4533" i="2"/>
  <c r="D4533" i="2" s="1"/>
  <c r="B4532" i="2"/>
  <c r="D4532" i="2" s="1"/>
  <c r="B4531" i="2"/>
  <c r="D4531" i="2" s="1"/>
  <c r="B4530" i="2"/>
  <c r="D4530" i="2" s="1"/>
  <c r="B4529" i="2"/>
  <c r="E4529" i="2" s="1"/>
  <c r="E4530" i="2" s="1"/>
  <c r="B4528" i="2"/>
  <c r="D4528" i="2" s="1"/>
  <c r="B4527" i="2"/>
  <c r="E4527" i="2" s="1"/>
  <c r="B4526" i="2"/>
  <c r="E4526" i="2" s="1"/>
  <c r="B4525" i="2"/>
  <c r="E4525" i="2" s="1"/>
  <c r="B4524" i="2"/>
  <c r="D4524" i="2" s="1"/>
  <c r="B4523" i="2"/>
  <c r="D4523" i="2" s="1"/>
  <c r="B4522" i="2"/>
  <c r="D4522" i="2" s="1"/>
  <c r="B4521" i="2"/>
  <c r="D4521" i="2" s="1"/>
  <c r="E4520" i="2"/>
  <c r="E4521" i="2" s="1"/>
  <c r="D4520" i="2"/>
  <c r="B4519" i="2"/>
  <c r="D4519" i="2" s="1"/>
  <c r="B4518" i="2"/>
  <c r="D4518" i="2" s="1"/>
  <c r="F4517" i="2"/>
  <c r="F4518" i="2" s="1"/>
  <c r="B4517" i="2"/>
  <c r="D4517" i="2" s="1"/>
  <c r="B4516" i="2"/>
  <c r="D4516" i="2" s="1"/>
  <c r="B4515" i="2"/>
  <c r="D4515" i="2" s="1"/>
  <c r="B4514" i="2"/>
  <c r="E4514" i="2" s="1"/>
  <c r="E4515" i="2" s="1"/>
  <c r="B4513" i="2"/>
  <c r="E4513" i="2" s="1"/>
  <c r="B4512" i="2"/>
  <c r="E4512" i="2" s="1"/>
  <c r="B4511" i="2"/>
  <c r="E4511" i="2" s="1"/>
  <c r="B4510" i="2"/>
  <c r="E4510" i="2" s="1"/>
  <c r="B4509" i="2"/>
  <c r="E4509" i="2" s="1"/>
  <c r="F4509" i="2"/>
  <c r="F4510" i="2" s="1"/>
  <c r="F4511" i="2" s="1"/>
  <c r="F4512" i="2" s="1"/>
  <c r="F4513" i="2" s="1"/>
  <c r="F4514" i="2" s="1"/>
  <c r="B4508" i="2"/>
  <c r="E4508" i="2" s="1"/>
  <c r="B4507" i="2"/>
  <c r="D4507" i="2" s="1"/>
  <c r="B4506" i="2"/>
  <c r="D4506" i="2" s="1"/>
  <c r="E4505" i="2"/>
  <c r="E4506" i="2" s="1"/>
  <c r="D4505" i="2"/>
  <c r="B4504" i="2"/>
  <c r="D4504" i="2" s="1"/>
  <c r="B4503" i="2"/>
  <c r="D4503" i="2" s="1"/>
  <c r="F4502" i="2"/>
  <c r="F4503" i="2" s="1"/>
  <c r="B4502" i="2"/>
  <c r="D4502" i="2" s="1"/>
  <c r="B4501" i="2"/>
  <c r="D4501" i="2" s="1"/>
  <c r="B4500" i="2"/>
  <c r="D4500" i="2" s="1"/>
  <c r="B4499" i="2"/>
  <c r="E4499" i="2" s="1"/>
  <c r="E4500" i="2" s="1"/>
  <c r="B4498" i="2"/>
  <c r="E4498" i="2" s="1"/>
  <c r="B4497" i="2"/>
  <c r="E4497" i="2" s="1"/>
  <c r="B4496" i="2"/>
  <c r="E4496" i="2" s="1"/>
  <c r="B4495" i="2"/>
  <c r="E4495" i="2" s="1"/>
  <c r="B4494" i="2"/>
  <c r="E4494" i="2" s="1"/>
  <c r="F4493" i="2"/>
  <c r="F4494" i="2" s="1"/>
  <c r="F4495" i="2" s="1"/>
  <c r="F4496" i="2" s="1"/>
  <c r="F4497" i="2" s="1"/>
  <c r="F4498" i="2" s="1"/>
  <c r="F4499" i="2" s="1"/>
  <c r="F4500" i="2" s="1"/>
  <c r="B4493" i="2"/>
  <c r="E4493" i="2" s="1"/>
  <c r="B4492" i="2"/>
  <c r="D4492" i="2" s="1"/>
  <c r="B4491" i="2"/>
  <c r="D4491" i="2" s="1"/>
  <c r="E4490" i="2"/>
  <c r="E4491" i="2" s="1"/>
  <c r="D4490" i="2"/>
  <c r="B4489" i="2"/>
  <c r="D4489" i="2" s="1"/>
  <c r="B4488" i="2"/>
  <c r="D4488" i="2" s="1"/>
  <c r="F4487" i="2"/>
  <c r="F4488" i="2" s="1"/>
  <c r="B4487" i="2"/>
  <c r="D4487" i="2" s="1"/>
  <c r="B4486" i="2"/>
  <c r="D4486" i="2" s="1"/>
  <c r="B4485" i="2"/>
  <c r="D4485" i="2" s="1"/>
  <c r="B4484" i="2"/>
  <c r="D4484" i="2" s="1"/>
  <c r="B4483" i="2"/>
  <c r="D4483" i="2" s="1"/>
  <c r="B4482" i="2"/>
  <c r="D4482" i="2" s="1"/>
  <c r="B4481" i="2"/>
  <c r="D4481" i="2" s="1"/>
  <c r="B4480" i="2"/>
  <c r="D4480" i="2" s="1"/>
  <c r="B4479" i="2"/>
  <c r="D4479" i="2" s="1"/>
  <c r="F4478" i="2"/>
  <c r="F4479" i="2" s="1"/>
  <c r="F4480" i="2" s="1"/>
  <c r="F4481" i="2" s="1"/>
  <c r="F4482" i="2" s="1"/>
  <c r="F4483" i="2" s="1"/>
  <c r="F4484" i="2" s="1"/>
  <c r="F4485" i="2" s="1"/>
  <c r="B4478" i="2"/>
  <c r="D4478" i="2" s="1"/>
  <c r="B4477" i="2"/>
  <c r="D4477" i="2" s="1"/>
  <c r="B4476" i="2"/>
  <c r="D4476" i="2" s="1"/>
  <c r="E4475" i="2"/>
  <c r="E4476" i="2" s="1"/>
  <c r="D4475" i="2"/>
  <c r="B4474" i="2"/>
  <c r="D4474" i="2" s="1"/>
  <c r="B4473" i="2"/>
  <c r="D4473" i="2" s="1"/>
  <c r="F4472" i="2"/>
  <c r="F4473" i="2" s="1"/>
  <c r="B4472" i="2"/>
  <c r="D4472" i="2" s="1"/>
  <c r="B4471" i="2"/>
  <c r="D4471" i="2" s="1"/>
  <c r="B4470" i="2"/>
  <c r="D4470" i="2" s="1"/>
  <c r="B4469" i="2"/>
  <c r="D4469" i="2" s="1"/>
  <c r="B4468" i="2"/>
  <c r="E4468" i="2" s="1"/>
  <c r="B4467" i="2"/>
  <c r="E4467" i="2" s="1"/>
  <c r="B4466" i="2"/>
  <c r="D4466" i="2" s="1"/>
  <c r="B4465" i="2"/>
  <c r="E4465" i="2" s="1"/>
  <c r="B4464" i="2"/>
  <c r="E4464" i="2" s="1"/>
  <c r="F4463" i="2"/>
  <c r="F4464" i="2" s="1"/>
  <c r="F4465" i="2" s="1"/>
  <c r="F4466" i="2" s="1"/>
  <c r="F4467" i="2" s="1"/>
  <c r="F4468" i="2" s="1"/>
  <c r="F4469" i="2" s="1"/>
  <c r="F4470" i="2" s="1"/>
  <c r="B4463" i="2"/>
  <c r="E4463" i="2" s="1"/>
  <c r="B4462" i="2"/>
  <c r="D4462" i="2" s="1"/>
  <c r="B4461" i="2"/>
  <c r="D4461" i="2" s="1"/>
  <c r="E4460" i="2"/>
  <c r="E4461" i="2" s="1"/>
  <c r="D4460" i="2"/>
  <c r="B4459" i="2"/>
  <c r="D4459" i="2" s="1"/>
  <c r="B4458" i="2"/>
  <c r="D4458" i="2" s="1"/>
  <c r="F4457" i="2"/>
  <c r="F4458" i="2" s="1"/>
  <c r="B4457" i="2"/>
  <c r="D4457" i="2" s="1"/>
  <c r="B4456" i="2"/>
  <c r="D4456" i="2" s="1"/>
  <c r="B4455" i="2"/>
  <c r="D4455" i="2" s="1"/>
  <c r="B4454" i="2"/>
  <c r="E4454" i="2" s="1"/>
  <c r="E4455" i="2" s="1"/>
  <c r="B4453" i="2"/>
  <c r="E4453" i="2" s="1"/>
  <c r="B4452" i="2"/>
  <c r="E4452" i="2" s="1"/>
  <c r="B4451" i="2"/>
  <c r="E4451" i="2" s="1"/>
  <c r="B4450" i="2"/>
  <c r="E4450" i="2" s="1"/>
  <c r="B4449" i="2"/>
  <c r="E4449" i="2" s="1"/>
  <c r="F4448" i="2"/>
  <c r="F4449" i="2" s="1"/>
  <c r="F4450" i="2" s="1"/>
  <c r="F4451" i="2" s="1"/>
  <c r="F4452" i="2" s="1"/>
  <c r="F4453" i="2" s="1"/>
  <c r="F4454" i="2" s="1"/>
  <c r="F4455" i="2" s="1"/>
  <c r="B4448" i="2"/>
  <c r="E4448" i="2" s="1"/>
  <c r="B4447" i="2"/>
  <c r="D4447" i="2" s="1"/>
  <c r="B4446" i="2"/>
  <c r="D4446" i="2" s="1"/>
  <c r="E4445" i="2"/>
  <c r="E4446" i="2" s="1"/>
  <c r="D4445" i="2"/>
  <c r="B4444" i="2"/>
  <c r="D4444" i="2" s="1"/>
  <c r="B4443" i="2"/>
  <c r="D4443" i="2" s="1"/>
  <c r="F4442" i="2"/>
  <c r="F4443" i="2" s="1"/>
  <c r="B4442" i="2"/>
  <c r="D4442" i="2" s="1"/>
  <c r="B4441" i="2"/>
  <c r="D4441" i="2" s="1"/>
  <c r="B4440" i="2"/>
  <c r="D4440" i="2" s="1"/>
  <c r="B4439" i="2"/>
  <c r="E4439" i="2" s="1"/>
  <c r="B4438" i="2"/>
  <c r="E4438" i="2" s="1"/>
  <c r="B4437" i="2"/>
  <c r="E4437" i="2" s="1"/>
  <c r="B4436" i="2"/>
  <c r="E4436" i="2" s="1"/>
  <c r="B4435" i="2"/>
  <c r="E4435" i="2" s="1"/>
  <c r="B4434" i="2"/>
  <c r="E4434" i="2" s="1"/>
  <c r="F4433" i="2"/>
  <c r="F4434" i="2" s="1"/>
  <c r="F4435" i="2" s="1"/>
  <c r="F4436" i="2" s="1"/>
  <c r="F4437" i="2" s="1"/>
  <c r="F4438" i="2" s="1"/>
  <c r="F4439" i="2" s="1"/>
  <c r="F4440" i="2" s="1"/>
  <c r="B4433" i="2"/>
  <c r="E4433" i="2" s="1"/>
  <c r="B4432" i="2"/>
  <c r="D4432" i="2" s="1"/>
  <c r="B4431" i="2"/>
  <c r="D4431" i="2" s="1"/>
  <c r="E4430" i="2"/>
  <c r="E4442" i="2" s="1"/>
  <c r="E4443" i="2" s="1"/>
  <c r="D4430" i="2"/>
  <c r="B4429" i="2"/>
  <c r="D4429" i="2" s="1"/>
  <c r="B4428" i="2"/>
  <c r="D4428" i="2" s="1"/>
  <c r="F4427" i="2"/>
  <c r="F4428" i="2" s="1"/>
  <c r="B4427" i="2"/>
  <c r="D4427" i="2" s="1"/>
  <c r="B4426" i="2"/>
  <c r="D4426" i="2" s="1"/>
  <c r="B4425" i="2"/>
  <c r="D4425" i="2" s="1"/>
  <c r="B4424" i="2"/>
  <c r="D4424" i="2" s="1"/>
  <c r="B4423" i="2"/>
  <c r="D4423" i="2" s="1"/>
  <c r="B4422" i="2"/>
  <c r="D4422" i="2" s="1"/>
  <c r="B4421" i="2"/>
  <c r="D4421" i="2" s="1"/>
  <c r="B4420" i="2"/>
  <c r="D4420" i="2" s="1"/>
  <c r="B4419" i="2"/>
  <c r="D4419" i="2" s="1"/>
  <c r="F4418" i="2"/>
  <c r="F4419" i="2" s="1"/>
  <c r="F4420" i="2" s="1"/>
  <c r="F4421" i="2" s="1"/>
  <c r="F4422" i="2" s="1"/>
  <c r="F4423" i="2" s="1"/>
  <c r="F4424" i="2" s="1"/>
  <c r="F4425" i="2" s="1"/>
  <c r="B4418" i="2"/>
  <c r="D4418" i="2" s="1"/>
  <c r="B4417" i="2"/>
  <c r="D4417" i="2" s="1"/>
  <c r="B4416" i="2"/>
  <c r="D4416" i="2" s="1"/>
  <c r="E4415" i="2"/>
  <c r="E4416" i="2" s="1"/>
  <c r="D4415" i="2"/>
  <c r="B4414" i="2"/>
  <c r="D4414" i="2" s="1"/>
  <c r="B4413" i="2"/>
  <c r="D4413" i="2" s="1"/>
  <c r="F4412" i="2"/>
  <c r="F4413" i="2" s="1"/>
  <c r="B4412" i="2"/>
  <c r="D4412" i="2" s="1"/>
  <c r="B4411" i="2"/>
  <c r="D4411" i="2" s="1"/>
  <c r="B4410" i="2"/>
  <c r="D4410" i="2" s="1"/>
  <c r="B4409" i="2"/>
  <c r="E4409" i="2" s="1"/>
  <c r="E4410" i="2" s="1"/>
  <c r="B4408" i="2"/>
  <c r="E4408" i="2" s="1"/>
  <c r="B4407" i="2"/>
  <c r="D4407" i="2" s="1"/>
  <c r="B4406" i="2"/>
  <c r="E4406" i="2" s="1"/>
  <c r="B4405" i="2"/>
  <c r="E4405" i="2" s="1"/>
  <c r="B4404" i="2"/>
  <c r="E4404" i="2" s="1"/>
  <c r="F4403" i="2"/>
  <c r="F4404" i="2" s="1"/>
  <c r="F4405" i="2" s="1"/>
  <c r="F4406" i="2" s="1"/>
  <c r="F4407" i="2" s="1"/>
  <c r="F4408" i="2" s="1"/>
  <c r="F4409" i="2" s="1"/>
  <c r="F4410" i="2" s="1"/>
  <c r="B4403" i="2"/>
  <c r="E4403" i="2" s="1"/>
  <c r="B4402" i="2"/>
  <c r="D4402" i="2" s="1"/>
  <c r="B4401" i="2"/>
  <c r="D4401" i="2" s="1"/>
  <c r="E4400" i="2"/>
  <c r="E4401" i="2" s="1"/>
  <c r="D4400" i="2"/>
  <c r="B4399" i="2"/>
  <c r="D4399" i="2" s="1"/>
  <c r="B4398" i="2"/>
  <c r="D4398" i="2" s="1"/>
  <c r="F4397" i="2"/>
  <c r="F4398" i="2" s="1"/>
  <c r="B4397" i="2"/>
  <c r="D4397" i="2" s="1"/>
  <c r="B4396" i="2"/>
  <c r="D4396" i="2" s="1"/>
  <c r="B4395" i="2"/>
  <c r="D4395" i="2" s="1"/>
  <c r="B4394" i="2"/>
  <c r="E4394" i="2" s="1"/>
  <c r="E4395" i="2" s="1"/>
  <c r="B4393" i="2"/>
  <c r="E4393" i="2" s="1"/>
  <c r="B4392" i="2"/>
  <c r="E4392" i="2" s="1"/>
  <c r="B4391" i="2"/>
  <c r="E4391" i="2" s="1"/>
  <c r="B4390" i="2"/>
  <c r="E4390" i="2" s="1"/>
  <c r="B4389" i="2"/>
  <c r="E4389" i="2" s="1"/>
  <c r="F4388" i="2"/>
  <c r="F4389" i="2" s="1"/>
  <c r="F4390" i="2" s="1"/>
  <c r="F4391" i="2" s="1"/>
  <c r="F4392" i="2" s="1"/>
  <c r="F4393" i="2" s="1"/>
  <c r="F4394" i="2" s="1"/>
  <c r="F4395" i="2" s="1"/>
  <c r="B4388" i="2"/>
  <c r="E4388" i="2" s="1"/>
  <c r="B4387" i="2"/>
  <c r="D4387" i="2" s="1"/>
  <c r="B4386" i="2"/>
  <c r="D4386" i="2" s="1"/>
  <c r="E4385" i="2"/>
  <c r="E4386" i="2" s="1"/>
  <c r="D4385" i="2"/>
  <c r="B4384" i="2"/>
  <c r="D4384" i="2" s="1"/>
  <c r="B4383" i="2"/>
  <c r="D4383" i="2" s="1"/>
  <c r="F4382" i="2"/>
  <c r="F4383" i="2" s="1"/>
  <c r="B4382" i="2"/>
  <c r="D4382" i="2" s="1"/>
  <c r="B4381" i="2"/>
  <c r="D4381" i="2" s="1"/>
  <c r="B4380" i="2"/>
  <c r="D4380" i="2" s="1"/>
  <c r="B4379" i="2"/>
  <c r="D4379" i="2" s="1"/>
  <c r="B4378" i="2"/>
  <c r="D4378" i="2" s="1"/>
  <c r="B4377" i="2"/>
  <c r="D4377" i="2" s="1"/>
  <c r="B4376" i="2"/>
  <c r="D4376" i="2" s="1"/>
  <c r="B4375" i="2"/>
  <c r="D4375" i="2" s="1"/>
  <c r="B4374" i="2"/>
  <c r="D4374" i="2" s="1"/>
  <c r="F4373" i="2"/>
  <c r="F4374" i="2" s="1"/>
  <c r="F4375" i="2" s="1"/>
  <c r="F4376" i="2" s="1"/>
  <c r="F4377" i="2" s="1"/>
  <c r="F4378" i="2" s="1"/>
  <c r="F4379" i="2" s="1"/>
  <c r="F4380" i="2" s="1"/>
  <c r="B4373" i="2"/>
  <c r="D4373" i="2" s="1"/>
  <c r="B4372" i="2"/>
  <c r="D4372" i="2" s="1"/>
  <c r="B4371" i="2"/>
  <c r="D4371" i="2" s="1"/>
  <c r="E4370" i="2"/>
  <c r="E4371" i="2" s="1"/>
  <c r="D4370" i="2"/>
  <c r="B4369" i="2"/>
  <c r="D4369" i="2" s="1"/>
  <c r="B4368" i="2"/>
  <c r="D4368" i="2" s="1"/>
  <c r="F4367" i="2"/>
  <c r="F4368" i="2" s="1"/>
  <c r="B4367" i="2"/>
  <c r="D4367" i="2" s="1"/>
  <c r="B4366" i="2"/>
  <c r="D4366" i="2" s="1"/>
  <c r="B4365" i="2"/>
  <c r="D4365" i="2" s="1"/>
  <c r="B4364" i="2"/>
  <c r="E4364" i="2" s="1"/>
  <c r="E4365" i="2" s="1"/>
  <c r="B4363" i="2"/>
  <c r="E4363" i="2" s="1"/>
  <c r="B4362" i="2"/>
  <c r="E4362" i="2" s="1"/>
  <c r="B4361" i="2"/>
  <c r="E4361" i="2" s="1"/>
  <c r="B4360" i="2"/>
  <c r="E4360" i="2" s="1"/>
  <c r="B4359" i="2"/>
  <c r="E4359" i="2" s="1"/>
  <c r="F4358" i="2"/>
  <c r="F4359" i="2" s="1"/>
  <c r="F4360" i="2" s="1"/>
  <c r="F4361" i="2" s="1"/>
  <c r="F4362" i="2" s="1"/>
  <c r="F4363" i="2" s="1"/>
  <c r="F4364" i="2" s="1"/>
  <c r="F4365" i="2" s="1"/>
  <c r="B4358" i="2"/>
  <c r="E4358" i="2" s="1"/>
  <c r="B4357" i="2"/>
  <c r="D4357" i="2" s="1"/>
  <c r="B4356" i="2"/>
  <c r="D4356" i="2" s="1"/>
  <c r="E4355" i="2"/>
  <c r="E4356" i="2" s="1"/>
  <c r="D4355" i="2"/>
  <c r="B4354" i="2"/>
  <c r="D4354" i="2" s="1"/>
  <c r="B4353" i="2"/>
  <c r="D4353" i="2" s="1"/>
  <c r="F4352" i="2"/>
  <c r="F4353" i="2" s="1"/>
  <c r="B4352" i="2"/>
  <c r="D4352" i="2" s="1"/>
  <c r="B4351" i="2"/>
  <c r="D4351" i="2" s="1"/>
  <c r="B4350" i="2"/>
  <c r="D4350" i="2" s="1"/>
  <c r="B4349" i="2"/>
  <c r="E4349" i="2" s="1"/>
  <c r="E4350" i="2" s="1"/>
  <c r="B4348" i="2"/>
  <c r="E4348" i="2" s="1"/>
  <c r="B4347" i="2"/>
  <c r="E4347" i="2" s="1"/>
  <c r="B4346" i="2"/>
  <c r="E4346" i="2" s="1"/>
  <c r="B4345" i="2"/>
  <c r="E4345" i="2" s="1"/>
  <c r="B4344" i="2"/>
  <c r="E4344" i="2" s="1"/>
  <c r="F4343" i="2"/>
  <c r="F4344" i="2" s="1"/>
  <c r="F4345" i="2" s="1"/>
  <c r="F4346" i="2" s="1"/>
  <c r="F4347" i="2" s="1"/>
  <c r="F4348" i="2" s="1"/>
  <c r="F4349" i="2" s="1"/>
  <c r="F4350" i="2" s="1"/>
  <c r="B4343" i="2"/>
  <c r="E4343" i="2" s="1"/>
  <c r="B4342" i="2"/>
  <c r="D4342" i="2" s="1"/>
  <c r="B4341" i="2"/>
  <c r="D4341" i="2" s="1"/>
  <c r="E4340" i="2"/>
  <c r="E4341" i="2" s="1"/>
  <c r="D4340" i="2"/>
  <c r="F4337" i="2"/>
  <c r="F4328" i="2"/>
  <c r="F4329" i="2" s="1"/>
  <c r="F4330" i="2" s="1"/>
  <c r="F4331" i="2" s="1"/>
  <c r="F4332" i="2" s="1"/>
  <c r="F4333" i="2" s="1"/>
  <c r="F4334" i="2" s="1"/>
  <c r="F4335" i="2" s="1"/>
  <c r="B4339" i="2"/>
  <c r="D4339" i="2" s="1"/>
  <c r="B4338" i="2"/>
  <c r="D4338" i="2" s="1"/>
  <c r="B4337" i="2"/>
  <c r="D4337" i="2" s="1"/>
  <c r="B4336" i="2"/>
  <c r="D4336" i="2" s="1"/>
  <c r="B4335" i="2"/>
  <c r="D4335" i="2" s="1"/>
  <c r="B4334" i="2"/>
  <c r="D4334" i="2" s="1"/>
  <c r="B4333" i="2"/>
  <c r="E4333" i="2" s="1"/>
  <c r="B4332" i="2"/>
  <c r="D4332" i="2" s="1"/>
  <c r="B4331" i="2"/>
  <c r="E4331" i="2" s="1"/>
  <c r="B4330" i="2"/>
  <c r="E4330" i="2" s="1"/>
  <c r="B4329" i="2"/>
  <c r="E4329" i="2" s="1"/>
  <c r="B4328" i="2"/>
  <c r="D4328" i="2" s="1"/>
  <c r="B4327" i="2"/>
  <c r="D4327" i="2" s="1"/>
  <c r="B4326" i="2"/>
  <c r="D4326" i="2" s="1"/>
  <c r="F4338" i="2"/>
  <c r="E4325" i="2"/>
  <c r="E4337" i="2" s="1"/>
  <c r="E4338" i="2" s="1"/>
  <c r="D4325" i="2"/>
  <c r="D4324" i="2"/>
  <c r="D4323" i="2"/>
  <c r="E4322" i="2"/>
  <c r="D4322" i="2"/>
  <c r="D4321" i="2"/>
  <c r="D4320" i="2"/>
  <c r="E4319" i="2"/>
  <c r="D4319" i="2"/>
  <c r="E4318" i="2"/>
  <c r="D4318" i="2"/>
  <c r="D4317" i="2"/>
  <c r="E4316" i="2"/>
  <c r="E4317" i="2" s="1"/>
  <c r="D4316" i="2"/>
  <c r="E4315" i="2"/>
  <c r="D4315" i="2"/>
  <c r="D4314" i="2"/>
  <c r="D4313" i="2"/>
  <c r="E4312" i="2"/>
  <c r="D4312" i="2"/>
  <c r="D4311" i="2"/>
  <c r="D4310" i="2"/>
  <c r="E4309" i="2"/>
  <c r="D4309" i="2"/>
  <c r="E4308" i="2"/>
  <c r="D4308" i="2"/>
  <c r="D4307" i="2"/>
  <c r="E4306" i="2"/>
  <c r="E4307" i="2" s="1"/>
  <c r="D4306" i="2"/>
  <c r="E4305" i="2"/>
  <c r="D4305" i="2"/>
  <c r="D4304" i="2"/>
  <c r="D4303" i="2"/>
  <c r="E4302" i="2"/>
  <c r="D4302" i="2"/>
  <c r="D4301" i="2"/>
  <c r="D4300" i="2"/>
  <c r="E4299" i="2"/>
  <c r="E4300" i="2" s="1"/>
  <c r="D4299" i="2"/>
  <c r="E4298" i="2"/>
  <c r="D4298" i="2"/>
  <c r="D4297" i="2"/>
  <c r="E4296" i="2"/>
  <c r="E4297" i="2" s="1"/>
  <c r="D4296" i="2"/>
  <c r="E4295" i="2"/>
  <c r="D4295" i="2"/>
  <c r="D4294" i="2"/>
  <c r="D4293" i="2"/>
  <c r="E4292" i="2"/>
  <c r="D4292" i="2"/>
  <c r="D4291" i="2"/>
  <c r="D4290" i="2"/>
  <c r="E4289" i="2"/>
  <c r="E4290" i="2" s="1"/>
  <c r="D4289" i="2"/>
  <c r="E4288" i="2"/>
  <c r="D4288" i="2"/>
  <c r="D4287" i="2"/>
  <c r="E4286" i="2"/>
  <c r="E4287" i="2" s="1"/>
  <c r="D4286" i="2"/>
  <c r="E4285" i="2"/>
  <c r="D4285" i="2"/>
  <c r="D4284" i="2"/>
  <c r="D4283" i="2"/>
  <c r="E4282" i="2"/>
  <c r="D4282" i="2"/>
  <c r="D4281" i="2"/>
  <c r="D4280" i="2"/>
  <c r="E4279" i="2"/>
  <c r="E4280" i="2" s="1"/>
  <c r="D4279" i="2"/>
  <c r="E4278" i="2"/>
  <c r="D4278" i="2"/>
  <c r="D4277" i="2"/>
  <c r="E4276" i="2"/>
  <c r="E4277" i="2" s="1"/>
  <c r="D4276" i="2"/>
  <c r="E4275" i="2"/>
  <c r="D4275" i="2"/>
  <c r="D4274" i="2"/>
  <c r="D4273" i="2"/>
  <c r="E4272" i="2"/>
  <c r="D4272" i="2"/>
  <c r="D4271" i="2"/>
  <c r="D4270" i="2"/>
  <c r="E4269" i="2"/>
  <c r="E4270" i="2" s="1"/>
  <c r="D4269" i="2"/>
  <c r="E4268" i="2"/>
  <c r="D4268" i="2"/>
  <c r="D4267" i="2"/>
  <c r="E4266" i="2"/>
  <c r="E4267" i="2" s="1"/>
  <c r="D4266" i="2"/>
  <c r="E4265" i="2"/>
  <c r="D4265" i="2"/>
  <c r="D4264" i="2"/>
  <c r="D4263" i="2"/>
  <c r="E4262" i="2"/>
  <c r="D4262" i="2"/>
  <c r="D4261" i="2"/>
  <c r="D4260" i="2"/>
  <c r="E4259" i="2"/>
  <c r="E4260" i="2" s="1"/>
  <c r="D4259" i="2"/>
  <c r="E4258" i="2"/>
  <c r="D4258" i="2"/>
  <c r="D4257" i="2"/>
  <c r="E4256" i="2"/>
  <c r="E4257" i="2" s="1"/>
  <c r="D4256" i="2"/>
  <c r="E4255" i="2"/>
  <c r="D4255" i="2"/>
  <c r="D4254" i="2"/>
  <c r="D4253" i="2"/>
  <c r="E4252" i="2"/>
  <c r="D4252" i="2"/>
  <c r="D4251" i="2"/>
  <c r="D4250" i="2"/>
  <c r="E4249" i="2"/>
  <c r="E4250" i="2" s="1"/>
  <c r="D4249" i="2"/>
  <c r="E4248" i="2"/>
  <c r="D4248" i="2"/>
  <c r="D4247" i="2"/>
  <c r="E4246" i="2"/>
  <c r="E4247" i="2" s="1"/>
  <c r="D4246" i="2"/>
  <c r="E4245" i="2"/>
  <c r="D4245" i="2"/>
  <c r="D4244" i="2"/>
  <c r="D4243" i="2"/>
  <c r="E4242" i="2"/>
  <c r="D4242" i="2"/>
  <c r="D4241" i="2"/>
  <c r="D4240" i="2"/>
  <c r="E4239" i="2"/>
  <c r="E4240" i="2" s="1"/>
  <c r="D4239" i="2"/>
  <c r="E4238" i="2"/>
  <c r="D4238" i="2"/>
  <c r="D4237" i="2"/>
  <c r="E4236" i="2"/>
  <c r="E4237" i="2" s="1"/>
  <c r="D4236" i="2"/>
  <c r="E4235" i="2"/>
  <c r="D4235" i="2"/>
  <c r="D4234" i="2"/>
  <c r="D4233" i="2"/>
  <c r="E4232" i="2"/>
  <c r="D4232" i="2"/>
  <c r="D4231" i="2"/>
  <c r="D4230" i="2"/>
  <c r="E4229" i="2"/>
  <c r="D4229" i="2"/>
  <c r="E4228" i="2"/>
  <c r="D4228" i="2"/>
  <c r="D4227" i="2"/>
  <c r="E4226" i="2"/>
  <c r="E4227" i="2" s="1"/>
  <c r="D4226" i="2"/>
  <c r="E4225" i="2"/>
  <c r="D4225" i="2"/>
  <c r="D4224" i="2"/>
  <c r="D4223" i="2"/>
  <c r="E4222" i="2"/>
  <c r="D4222" i="2"/>
  <c r="D4221" i="2"/>
  <c r="D4220" i="2"/>
  <c r="E4219" i="2"/>
  <c r="E4220" i="2" s="1"/>
  <c r="D4219" i="2"/>
  <c r="E4218" i="2"/>
  <c r="D4218" i="2"/>
  <c r="D4217" i="2"/>
  <c r="E4216" i="2"/>
  <c r="E4217" i="2" s="1"/>
  <c r="D4216" i="2"/>
  <c r="E4215" i="2"/>
  <c r="D4215" i="2"/>
  <c r="D4214" i="2"/>
  <c r="D4213" i="2"/>
  <c r="E4212" i="2"/>
  <c r="D4212" i="2"/>
  <c r="D4211" i="2"/>
  <c r="D4210" i="2"/>
  <c r="E4209" i="2"/>
  <c r="E4210" i="2" s="1"/>
  <c r="D4209" i="2"/>
  <c r="E4208" i="2"/>
  <c r="D4208" i="2"/>
  <c r="D4207" i="2"/>
  <c r="E4206" i="2"/>
  <c r="E4207" i="2" s="1"/>
  <c r="D4206" i="2"/>
  <c r="E4205" i="2"/>
  <c r="D4205" i="2"/>
  <c r="D4204" i="2"/>
  <c r="D4203" i="2"/>
  <c r="E4202" i="2"/>
  <c r="D4202" i="2"/>
  <c r="D4201" i="2"/>
  <c r="D4200" i="2"/>
  <c r="E4199" i="2"/>
  <c r="E4200" i="2" s="1"/>
  <c r="D4199" i="2"/>
  <c r="E4198" i="2"/>
  <c r="D4198" i="2"/>
  <c r="D4197" i="2"/>
  <c r="E4196" i="2"/>
  <c r="E4197" i="2" s="1"/>
  <c r="D4196" i="2"/>
  <c r="E4195" i="2"/>
  <c r="D4195" i="2"/>
  <c r="D4194" i="2"/>
  <c r="D4193" i="2"/>
  <c r="E4192" i="2"/>
  <c r="D4192" i="2"/>
  <c r="D4191" i="2"/>
  <c r="D4190" i="2"/>
  <c r="E4189" i="2"/>
  <c r="E4190" i="2" s="1"/>
  <c r="D4189" i="2"/>
  <c r="E4188" i="2"/>
  <c r="D4188" i="2"/>
  <c r="D4187" i="2"/>
  <c r="E4186" i="2"/>
  <c r="E4187" i="2" s="1"/>
  <c r="D4186" i="2"/>
  <c r="E4185" i="2"/>
  <c r="D4185" i="2"/>
  <c r="D4184" i="2"/>
  <c r="D4183" i="2"/>
  <c r="E4182" i="2"/>
  <c r="D4182" i="2"/>
  <c r="D4181" i="2"/>
  <c r="D4180" i="2"/>
  <c r="E4179" i="2"/>
  <c r="E4180" i="2" s="1"/>
  <c r="D4179" i="2"/>
  <c r="E4178" i="2"/>
  <c r="D4178" i="2"/>
  <c r="D4177" i="2"/>
  <c r="E4176" i="2"/>
  <c r="E4177" i="2" s="1"/>
  <c r="D4176" i="2"/>
  <c r="E4175" i="2"/>
  <c r="D4175" i="2"/>
  <c r="D4174" i="2"/>
  <c r="D4173" i="2"/>
  <c r="E4172" i="2"/>
  <c r="D4172" i="2"/>
  <c r="D4171" i="2"/>
  <c r="D4170" i="2"/>
  <c r="E4169" i="2"/>
  <c r="E4170" i="2" s="1"/>
  <c r="D4169" i="2"/>
  <c r="E4168" i="2"/>
  <c r="D4168" i="2"/>
  <c r="D4167" i="2"/>
  <c r="E4166" i="2"/>
  <c r="E4167" i="2" s="1"/>
  <c r="D4166" i="2"/>
  <c r="E4165" i="2"/>
  <c r="D4165" i="2"/>
  <c r="D4164" i="2"/>
  <c r="D4163" i="2"/>
  <c r="E4162" i="2"/>
  <c r="D4162" i="2"/>
  <c r="D4161" i="2"/>
  <c r="D4160" i="2"/>
  <c r="E4159" i="2"/>
  <c r="E4160" i="2" s="1"/>
  <c r="D4159" i="2"/>
  <c r="E4158" i="2"/>
  <c r="D4158" i="2"/>
  <c r="D4157" i="2"/>
  <c r="E4156" i="2"/>
  <c r="E4157" i="2" s="1"/>
  <c r="D4156" i="2"/>
  <c r="E4155" i="2"/>
  <c r="D4155" i="2"/>
  <c r="D4154" i="2"/>
  <c r="D4153" i="2"/>
  <c r="E4152" i="2"/>
  <c r="D4152" i="2"/>
  <c r="D4151" i="2"/>
  <c r="D4150" i="2"/>
  <c r="E4149" i="2"/>
  <c r="D4149" i="2"/>
  <c r="E4148" i="2"/>
  <c r="D4148" i="2"/>
  <c r="D4147" i="2"/>
  <c r="E4146" i="2"/>
  <c r="E4147" i="2" s="1"/>
  <c r="D4146" i="2"/>
  <c r="E4145" i="2"/>
  <c r="D4145" i="2"/>
  <c r="D4144" i="2"/>
  <c r="D4143" i="2"/>
  <c r="E4142" i="2"/>
  <c r="D4142" i="2"/>
  <c r="D4141" i="2"/>
  <c r="D4140" i="2"/>
  <c r="E4139" i="2"/>
  <c r="D4139" i="2"/>
  <c r="E4138" i="2"/>
  <c r="D4138" i="2"/>
  <c r="D4137" i="2"/>
  <c r="E4136" i="2"/>
  <c r="E4137" i="2" s="1"/>
  <c r="D4136" i="2"/>
  <c r="E4135" i="2"/>
  <c r="D4135" i="2"/>
  <c r="D4134" i="2"/>
  <c r="D4133" i="2"/>
  <c r="E4132" i="2"/>
  <c r="D4132" i="2"/>
  <c r="D4131" i="2"/>
  <c r="D4130" i="2"/>
  <c r="E4129" i="2"/>
  <c r="E4130" i="2" s="1"/>
  <c r="D4129" i="2"/>
  <c r="E4128" i="2"/>
  <c r="D4128" i="2"/>
  <c r="D4127" i="2"/>
  <c r="E4126" i="2"/>
  <c r="E4127" i="2" s="1"/>
  <c r="D4126" i="2"/>
  <c r="E4125" i="2"/>
  <c r="D4125" i="2"/>
  <c r="D4124" i="2"/>
  <c r="D4123" i="2"/>
  <c r="E4122" i="2"/>
  <c r="D4122" i="2"/>
  <c r="D4121" i="2"/>
  <c r="D4120" i="2"/>
  <c r="E4119" i="2"/>
  <c r="E4120" i="2" s="1"/>
  <c r="D4119" i="2"/>
  <c r="E4118" i="2"/>
  <c r="D4118" i="2"/>
  <c r="D4117" i="2"/>
  <c r="E4116" i="2"/>
  <c r="E4117" i="2" s="1"/>
  <c r="D4116" i="2"/>
  <c r="E4115" i="2"/>
  <c r="D4115" i="2"/>
  <c r="D4114" i="2"/>
  <c r="D4113" i="2"/>
  <c r="E4112" i="2"/>
  <c r="D4112" i="2"/>
  <c r="D4111" i="2"/>
  <c r="D4110" i="2"/>
  <c r="E4109" i="2"/>
  <c r="E4110" i="2" s="1"/>
  <c r="D4109" i="2"/>
  <c r="E4108" i="2"/>
  <c r="D4108" i="2"/>
  <c r="D4107" i="2"/>
  <c r="E4106" i="2"/>
  <c r="E4107" i="2" s="1"/>
  <c r="D4106" i="2"/>
  <c r="E4105" i="2"/>
  <c r="D4105" i="2"/>
  <c r="D4104" i="2"/>
  <c r="D4103" i="2"/>
  <c r="E4102" i="2"/>
  <c r="D4102" i="2"/>
  <c r="D4101" i="2"/>
  <c r="D4100" i="2"/>
  <c r="E4099" i="2"/>
  <c r="E4100" i="2" s="1"/>
  <c r="D4099" i="2"/>
  <c r="E4098" i="2"/>
  <c r="D4098" i="2"/>
  <c r="D4097" i="2"/>
  <c r="E4096" i="2"/>
  <c r="E4097" i="2" s="1"/>
  <c r="D4096" i="2"/>
  <c r="E4095" i="2"/>
  <c r="D4095" i="2"/>
  <c r="D4094" i="2"/>
  <c r="D4093" i="2"/>
  <c r="E4092" i="2"/>
  <c r="D4092" i="2"/>
  <c r="D4091" i="2"/>
  <c r="D4090" i="2"/>
  <c r="E4089" i="2"/>
  <c r="E4090" i="2" s="1"/>
  <c r="D4089" i="2"/>
  <c r="E4088" i="2"/>
  <c r="D4088" i="2"/>
  <c r="D4087" i="2"/>
  <c r="E4086" i="2"/>
  <c r="E4087" i="2" s="1"/>
  <c r="D4086" i="2"/>
  <c r="E4085" i="2"/>
  <c r="D4085" i="2"/>
  <c r="D4084" i="2"/>
  <c r="D4083" i="2"/>
  <c r="E4082" i="2"/>
  <c r="D4082" i="2"/>
  <c r="D4081" i="2"/>
  <c r="D4080" i="2"/>
  <c r="E4079" i="2"/>
  <c r="D4079" i="2"/>
  <c r="D4078" i="2"/>
  <c r="D4077" i="2"/>
  <c r="E4076" i="2"/>
  <c r="E4077" i="2" s="1"/>
  <c r="E4078" i="2" s="1"/>
  <c r="D4076" i="2"/>
  <c r="D4075" i="2"/>
  <c r="D4074" i="2"/>
  <c r="E4073" i="2"/>
  <c r="D4073" i="2"/>
  <c r="D4072" i="2"/>
  <c r="D4071" i="2"/>
  <c r="E4070" i="2"/>
  <c r="D4070" i="2"/>
  <c r="D4069" i="2"/>
  <c r="D4068" i="2"/>
  <c r="E4067" i="2"/>
  <c r="E4068" i="2" s="1"/>
  <c r="E4069" i="2" s="1"/>
  <c r="D4067" i="2"/>
  <c r="D4066" i="2"/>
  <c r="D4065" i="2"/>
  <c r="E4064" i="2"/>
  <c r="D4064" i="2"/>
  <c r="D4063" i="2"/>
  <c r="D4062" i="2"/>
  <c r="E4061" i="2"/>
  <c r="E4062" i="2" s="1"/>
  <c r="D4061" i="2"/>
  <c r="D4060" i="2"/>
  <c r="D4059" i="2"/>
  <c r="E4058" i="2"/>
  <c r="E4059" i="2" s="1"/>
  <c r="E4060" i="2" s="1"/>
  <c r="D4058" i="2"/>
  <c r="D4057" i="2"/>
  <c r="D4056" i="2"/>
  <c r="E4055" i="2"/>
  <c r="D4055" i="2"/>
  <c r="D4054" i="2"/>
  <c r="D4053" i="2"/>
  <c r="E4052" i="2"/>
  <c r="E4053" i="2" s="1"/>
  <c r="D4052" i="2"/>
  <c r="D4051" i="2"/>
  <c r="D4050" i="2"/>
  <c r="E4049" i="2"/>
  <c r="E4050" i="2" s="1"/>
  <c r="E4051" i="2" s="1"/>
  <c r="D4049" i="2"/>
  <c r="D4048" i="2"/>
  <c r="D4047" i="2"/>
  <c r="E4046" i="2"/>
  <c r="D4046" i="2"/>
  <c r="D4045" i="2"/>
  <c r="D4044" i="2"/>
  <c r="E4043" i="2"/>
  <c r="E4044" i="2" s="1"/>
  <c r="D4043" i="2"/>
  <c r="D4042" i="2"/>
  <c r="D4041" i="2"/>
  <c r="E4040" i="2"/>
  <c r="E4041" i="2" s="1"/>
  <c r="E4042" i="2" s="1"/>
  <c r="D4040" i="2"/>
  <c r="D4039" i="2"/>
  <c r="D4038" i="2"/>
  <c r="E4037" i="2"/>
  <c r="D4037" i="2"/>
  <c r="D4036" i="2"/>
  <c r="D4035" i="2"/>
  <c r="E4034" i="2"/>
  <c r="E4035" i="2" s="1"/>
  <c r="D4034" i="2"/>
  <c r="D4033" i="2"/>
  <c r="D4032" i="2"/>
  <c r="E4031" i="2"/>
  <c r="E4032" i="2" s="1"/>
  <c r="E4033" i="2" s="1"/>
  <c r="D4031" i="2"/>
  <c r="D4030" i="2"/>
  <c r="D4029" i="2"/>
  <c r="E4028" i="2"/>
  <c r="D4028" i="2"/>
  <c r="D4027" i="2"/>
  <c r="D4026" i="2"/>
  <c r="E4025" i="2"/>
  <c r="E4026" i="2" s="1"/>
  <c r="D4025" i="2"/>
  <c r="D4024" i="2"/>
  <c r="D4023" i="2"/>
  <c r="E4022" i="2"/>
  <c r="E4023" i="2" s="1"/>
  <c r="E4024" i="2" s="1"/>
  <c r="D4022" i="2"/>
  <c r="D4021" i="2"/>
  <c r="D4020" i="2"/>
  <c r="E4019" i="2"/>
  <c r="D4019" i="2"/>
  <c r="D4018" i="2"/>
  <c r="D4017" i="2"/>
  <c r="E4016" i="2"/>
  <c r="E4017" i="2" s="1"/>
  <c r="D4016" i="2"/>
  <c r="D4015" i="2"/>
  <c r="D4014" i="2"/>
  <c r="E4013" i="2"/>
  <c r="E4014" i="2" s="1"/>
  <c r="E4015" i="2" s="1"/>
  <c r="D4013" i="2"/>
  <c r="D4012" i="2"/>
  <c r="D4011" i="2"/>
  <c r="E4010" i="2"/>
  <c r="D4010" i="2"/>
  <c r="D4009" i="2"/>
  <c r="D4008" i="2"/>
  <c r="E4007" i="2"/>
  <c r="D4007" i="2"/>
  <c r="D4006" i="2"/>
  <c r="D4005" i="2"/>
  <c r="E4004" i="2"/>
  <c r="E4005" i="2" s="1"/>
  <c r="E4006" i="2" s="1"/>
  <c r="D4004" i="2"/>
  <c r="D4003" i="2"/>
  <c r="D4002" i="2"/>
  <c r="E4001" i="2"/>
  <c r="D4001" i="2"/>
  <c r="D4000" i="2"/>
  <c r="D3999" i="2"/>
  <c r="E3998" i="2"/>
  <c r="D3998" i="2"/>
  <c r="D3997" i="2"/>
  <c r="D3996" i="2"/>
  <c r="E3995" i="2"/>
  <c r="E3996" i="2" s="1"/>
  <c r="E3997" i="2" s="1"/>
  <c r="D3995" i="2"/>
  <c r="D3994" i="2"/>
  <c r="D3993" i="2"/>
  <c r="E3992" i="2"/>
  <c r="D3992" i="2"/>
  <c r="D3991" i="2"/>
  <c r="D3990" i="2"/>
  <c r="E3989" i="2"/>
  <c r="E3990" i="2" s="1"/>
  <c r="D3989" i="2"/>
  <c r="D3988" i="2"/>
  <c r="D3987" i="2"/>
  <c r="E3986" i="2"/>
  <c r="E3987" i="2" s="1"/>
  <c r="E3988" i="2" s="1"/>
  <c r="D3986" i="2"/>
  <c r="D3985" i="2"/>
  <c r="D3984" i="2"/>
  <c r="E3983" i="2"/>
  <c r="D3983" i="2"/>
  <c r="D3982" i="2"/>
  <c r="D3981" i="2"/>
  <c r="E3980" i="2"/>
  <c r="E3981" i="2" s="1"/>
  <c r="D3980" i="2"/>
  <c r="D3979" i="2"/>
  <c r="D3978" i="2"/>
  <c r="E3977" i="2"/>
  <c r="E3978" i="2" s="1"/>
  <c r="E3979" i="2" s="1"/>
  <c r="D3977" i="2"/>
  <c r="D3976" i="2"/>
  <c r="D3975" i="2"/>
  <c r="E3974" i="2"/>
  <c r="D3974" i="2"/>
  <c r="D3973" i="2"/>
  <c r="D3972" i="2"/>
  <c r="E3971" i="2"/>
  <c r="E3972" i="2" s="1"/>
  <c r="D3971" i="2"/>
  <c r="D3970" i="2"/>
  <c r="D3969" i="2"/>
  <c r="E3968" i="2"/>
  <c r="E3969" i="2" s="1"/>
  <c r="E3970" i="2" s="1"/>
  <c r="D3968" i="2"/>
  <c r="D3967" i="2"/>
  <c r="D3966" i="2"/>
  <c r="E3965" i="2"/>
  <c r="D3965" i="2"/>
  <c r="D3964" i="2"/>
  <c r="D3963" i="2"/>
  <c r="E3962" i="2"/>
  <c r="E3963" i="2" s="1"/>
  <c r="D3962" i="2"/>
  <c r="D3961" i="2"/>
  <c r="D3960" i="2"/>
  <c r="E3959" i="2"/>
  <c r="E3960" i="2" s="1"/>
  <c r="E3961" i="2" s="1"/>
  <c r="D3959" i="2"/>
  <c r="D3958" i="2"/>
  <c r="D3957" i="2"/>
  <c r="E3956" i="2"/>
  <c r="D3956" i="2"/>
  <c r="D3955" i="2"/>
  <c r="D3954" i="2"/>
  <c r="E3953" i="2"/>
  <c r="E3954" i="2" s="1"/>
  <c r="D3953" i="2"/>
  <c r="D3952" i="2"/>
  <c r="D3951" i="2"/>
  <c r="E3950" i="2"/>
  <c r="E3951" i="2" s="1"/>
  <c r="E3952" i="2" s="1"/>
  <c r="D3950" i="2"/>
  <c r="D3949" i="2"/>
  <c r="D3948" i="2"/>
  <c r="E3947" i="2"/>
  <c r="D3947" i="2"/>
  <c r="D3946" i="2"/>
  <c r="D3945" i="2"/>
  <c r="E3944" i="2"/>
  <c r="E3945" i="2" s="1"/>
  <c r="D3944" i="2"/>
  <c r="D3943" i="2"/>
  <c r="D3942" i="2"/>
  <c r="E3941" i="2"/>
  <c r="E3942" i="2" s="1"/>
  <c r="E3943" i="2" s="1"/>
  <c r="D3941" i="2"/>
  <c r="D3940" i="2"/>
  <c r="D3939" i="2"/>
  <c r="E3938" i="2"/>
  <c r="D3938" i="2"/>
  <c r="D3937" i="2"/>
  <c r="D3936" i="2"/>
  <c r="E3935" i="2"/>
  <c r="E3936" i="2" s="1"/>
  <c r="D3935" i="2"/>
  <c r="D3934" i="2"/>
  <c r="D3933" i="2"/>
  <c r="E3932" i="2"/>
  <c r="E3933" i="2" s="1"/>
  <c r="E3934" i="2" s="1"/>
  <c r="D3932" i="2"/>
  <c r="D3931" i="2"/>
  <c r="D3930" i="2"/>
  <c r="E3929" i="2"/>
  <c r="D3929" i="2"/>
  <c r="D3928" i="2"/>
  <c r="D3927" i="2"/>
  <c r="E3926" i="2"/>
  <c r="D3926" i="2"/>
  <c r="D3925" i="2"/>
  <c r="D3924" i="2"/>
  <c r="E3923" i="2"/>
  <c r="E3924" i="2" s="1"/>
  <c r="E3925" i="2" s="1"/>
  <c r="D3923" i="2"/>
  <c r="D3922" i="2"/>
  <c r="D3921" i="2"/>
  <c r="E3920" i="2"/>
  <c r="D3920" i="2"/>
  <c r="D3919" i="2"/>
  <c r="D3918" i="2"/>
  <c r="E3917" i="2"/>
  <c r="E3918" i="2" s="1"/>
  <c r="D3917" i="2"/>
  <c r="D3916" i="2"/>
  <c r="D3915" i="2"/>
  <c r="E3914" i="2"/>
  <c r="E3915" i="2" s="1"/>
  <c r="E3916" i="2" s="1"/>
  <c r="D3914" i="2"/>
  <c r="D3913" i="2"/>
  <c r="D3912" i="2"/>
  <c r="E3911" i="2"/>
  <c r="D3911" i="2"/>
  <c r="D3910" i="2"/>
  <c r="D3909" i="2"/>
  <c r="E3908" i="2"/>
  <c r="D3908" i="2"/>
  <c r="D3907" i="2"/>
  <c r="D3906" i="2"/>
  <c r="E3905" i="2"/>
  <c r="E3906" i="2" s="1"/>
  <c r="E3907" i="2" s="1"/>
  <c r="D3905" i="2"/>
  <c r="D3904" i="2"/>
  <c r="D3903" i="2"/>
  <c r="E3902" i="2"/>
  <c r="D3902" i="2"/>
  <c r="D3901" i="2"/>
  <c r="D3900" i="2"/>
  <c r="E3899" i="2"/>
  <c r="E3900" i="2" s="1"/>
  <c r="D3899" i="2"/>
  <c r="D3898" i="2"/>
  <c r="D3897" i="2"/>
  <c r="E3896" i="2"/>
  <c r="E3897" i="2" s="1"/>
  <c r="E3898" i="2" s="1"/>
  <c r="D3896" i="2"/>
  <c r="D3895" i="2"/>
  <c r="D3894" i="2"/>
  <c r="E3893" i="2"/>
  <c r="D3893" i="2"/>
  <c r="D3892" i="2"/>
  <c r="D3891" i="2"/>
  <c r="E3890" i="2"/>
  <c r="E3891" i="2" s="1"/>
  <c r="D3890" i="2"/>
  <c r="D3889" i="2"/>
  <c r="D3888" i="2"/>
  <c r="E3887" i="2"/>
  <c r="E3888" i="2" s="1"/>
  <c r="E3889" i="2" s="1"/>
  <c r="D3887" i="2"/>
  <c r="D3886" i="2"/>
  <c r="D3885" i="2"/>
  <c r="E3884" i="2"/>
  <c r="D3884" i="2"/>
  <c r="D3883" i="2"/>
  <c r="D3882" i="2"/>
  <c r="E3881" i="2"/>
  <c r="E3882" i="2" s="1"/>
  <c r="D3881" i="2"/>
  <c r="D3880" i="2"/>
  <c r="D3879" i="2"/>
  <c r="E3878" i="2"/>
  <c r="E3879" i="2" s="1"/>
  <c r="E3880" i="2" s="1"/>
  <c r="D3878" i="2"/>
  <c r="D3877" i="2"/>
  <c r="D3876" i="2"/>
  <c r="E3875" i="2"/>
  <c r="D3875" i="2"/>
  <c r="D3874" i="2"/>
  <c r="D3873" i="2"/>
  <c r="E3872" i="2"/>
  <c r="E3873" i="2" s="1"/>
  <c r="D3872" i="2"/>
  <c r="D3871" i="2"/>
  <c r="D3870" i="2"/>
  <c r="E3869" i="2"/>
  <c r="E3870" i="2" s="1"/>
  <c r="E3871" i="2" s="1"/>
  <c r="D3869" i="2"/>
  <c r="D1196" i="2"/>
  <c r="D3868" i="2"/>
  <c r="D3867" i="2"/>
  <c r="E3866" i="2"/>
  <c r="D3866" i="2"/>
  <c r="E3865" i="2"/>
  <c r="D3865" i="2"/>
  <c r="E3864" i="2"/>
  <c r="D3864" i="2"/>
  <c r="E3863" i="2"/>
  <c r="D3863" i="2"/>
  <c r="D3862" i="2"/>
  <c r="D3861" i="2"/>
  <c r="E3860" i="2"/>
  <c r="E3861" i="2" s="1"/>
  <c r="D3860" i="2"/>
  <c r="D3859" i="2"/>
  <c r="D3858" i="2"/>
  <c r="E3857" i="2"/>
  <c r="D3857" i="2"/>
  <c r="E3856" i="2"/>
  <c r="D3856" i="2"/>
  <c r="E3855" i="2"/>
  <c r="D3855" i="2"/>
  <c r="E3854" i="2"/>
  <c r="D3854" i="2"/>
  <c r="D3853" i="2"/>
  <c r="D3852" i="2"/>
  <c r="E3851" i="2"/>
  <c r="E3852" i="2" s="1"/>
  <c r="D3851" i="2"/>
  <c r="D3850" i="2"/>
  <c r="D3849" i="2"/>
  <c r="E3848" i="2"/>
  <c r="D3848" i="2"/>
  <c r="E3847" i="2"/>
  <c r="D3847" i="2"/>
  <c r="E3846" i="2"/>
  <c r="D3846" i="2"/>
  <c r="E3845" i="2"/>
  <c r="D3845" i="2"/>
  <c r="D3844" i="2"/>
  <c r="D3843" i="2"/>
  <c r="E3842" i="2"/>
  <c r="H3843" i="2" s="1"/>
  <c r="D3842" i="2"/>
  <c r="D3841" i="2"/>
  <c r="D3840" i="2"/>
  <c r="E3839" i="2"/>
  <c r="D3839" i="2"/>
  <c r="E3838" i="2"/>
  <c r="D3838" i="2"/>
  <c r="E3837" i="2"/>
  <c r="D3837" i="2"/>
  <c r="E3836" i="2"/>
  <c r="D3836" i="2"/>
  <c r="D3835" i="2"/>
  <c r="D3834" i="2"/>
  <c r="E3833" i="2"/>
  <c r="H3834" i="2" s="1"/>
  <c r="D3833" i="2"/>
  <c r="D3832" i="2"/>
  <c r="D3831" i="2"/>
  <c r="E3830" i="2"/>
  <c r="D3830" i="2"/>
  <c r="E3829" i="2"/>
  <c r="D3829" i="2"/>
  <c r="E3828" i="2"/>
  <c r="D3828" i="2"/>
  <c r="E3827" i="2"/>
  <c r="D3827" i="2"/>
  <c r="D3826" i="2"/>
  <c r="D3825" i="2"/>
  <c r="E3824" i="2"/>
  <c r="H3825" i="2" s="1"/>
  <c r="D3824" i="2"/>
  <c r="D3823" i="2"/>
  <c r="D3822" i="2"/>
  <c r="E3821" i="2"/>
  <c r="D3821" i="2"/>
  <c r="E3820" i="2"/>
  <c r="D3820" i="2"/>
  <c r="E3819" i="2"/>
  <c r="D3819" i="2"/>
  <c r="E3818" i="2"/>
  <c r="D3818" i="2"/>
  <c r="D3817" i="2"/>
  <c r="D3816" i="2"/>
  <c r="E3815" i="2"/>
  <c r="E3816" i="2" s="1"/>
  <c r="D3815" i="2"/>
  <c r="D3814" i="2"/>
  <c r="D3813" i="2"/>
  <c r="E3812" i="2"/>
  <c r="D3812" i="2"/>
  <c r="E3811" i="2"/>
  <c r="D3811" i="2"/>
  <c r="E3810" i="2"/>
  <c r="D3810" i="2"/>
  <c r="E3809" i="2"/>
  <c r="D3809" i="2"/>
  <c r="D3808" i="2"/>
  <c r="D3807" i="2"/>
  <c r="E3806" i="2"/>
  <c r="E3807" i="2" s="1"/>
  <c r="D3806" i="2"/>
  <c r="D3805" i="2"/>
  <c r="D3804" i="2"/>
  <c r="E3803" i="2"/>
  <c r="D3803" i="2"/>
  <c r="E3802" i="2"/>
  <c r="D3802" i="2"/>
  <c r="E3801" i="2"/>
  <c r="D3801" i="2"/>
  <c r="E3800" i="2"/>
  <c r="D3800" i="2"/>
  <c r="D3799" i="2"/>
  <c r="D3798" i="2"/>
  <c r="E3797" i="2"/>
  <c r="D3797" i="2"/>
  <c r="D3796" i="2"/>
  <c r="D3795" i="2"/>
  <c r="E3794" i="2"/>
  <c r="D3794" i="2"/>
  <c r="E3793" i="2"/>
  <c r="D3793" i="2"/>
  <c r="E3792" i="2"/>
  <c r="D3792" i="2"/>
  <c r="E3791" i="2"/>
  <c r="D3791" i="2"/>
  <c r="D3790" i="2"/>
  <c r="D3789" i="2"/>
  <c r="E3788" i="2"/>
  <c r="E3789" i="2" s="1"/>
  <c r="D3788" i="2"/>
  <c r="D3787" i="2"/>
  <c r="D3786" i="2"/>
  <c r="E3785" i="2"/>
  <c r="D3785" i="2"/>
  <c r="E3784" i="2"/>
  <c r="D3784" i="2"/>
  <c r="E3783" i="2"/>
  <c r="D3783" i="2"/>
  <c r="E3782" i="2"/>
  <c r="D3782" i="2"/>
  <c r="D3781" i="2"/>
  <c r="D3780" i="2"/>
  <c r="E3779" i="2"/>
  <c r="H3780" i="2" s="1"/>
  <c r="D3779" i="2"/>
  <c r="D3778" i="2"/>
  <c r="D3777" i="2"/>
  <c r="E3776" i="2"/>
  <c r="D3776" i="2"/>
  <c r="E3775" i="2"/>
  <c r="D3775" i="2"/>
  <c r="E3774" i="2"/>
  <c r="D3774" i="2"/>
  <c r="E3773" i="2"/>
  <c r="D3773" i="2"/>
  <c r="D3772" i="2"/>
  <c r="D3771" i="2"/>
  <c r="E3770" i="2"/>
  <c r="H3771" i="2" s="1"/>
  <c r="D3770" i="2"/>
  <c r="D3769" i="2"/>
  <c r="D3768" i="2"/>
  <c r="E3767" i="2"/>
  <c r="D3767" i="2"/>
  <c r="E3766" i="2"/>
  <c r="D3766" i="2"/>
  <c r="E3765" i="2"/>
  <c r="D3765" i="2"/>
  <c r="E3764" i="2"/>
  <c r="D3764" i="2"/>
  <c r="D3763" i="2"/>
  <c r="D3762" i="2"/>
  <c r="E3761" i="2"/>
  <c r="H3762" i="2" s="1"/>
  <c r="D3761" i="2"/>
  <c r="D3760" i="2"/>
  <c r="E3666" i="2"/>
  <c r="E3758" i="2"/>
  <c r="E3757" i="2"/>
  <c r="E3756" i="2"/>
  <c r="E3755" i="2"/>
  <c r="E3752" i="2"/>
  <c r="E3753" i="2" s="1"/>
  <c r="E3749" i="2"/>
  <c r="E3748" i="2"/>
  <c r="E3747" i="2"/>
  <c r="E3746" i="2"/>
  <c r="E3743" i="2"/>
  <c r="E3744" i="2" s="1"/>
  <c r="E3740" i="2"/>
  <c r="E3739" i="2"/>
  <c r="E3738" i="2"/>
  <c r="E3737" i="2"/>
  <c r="E3734" i="2"/>
  <c r="H3735" i="2" s="1"/>
  <c r="E3731" i="2"/>
  <c r="E3730" i="2"/>
  <c r="E3729" i="2"/>
  <c r="E3728" i="2"/>
  <c r="E3725" i="2"/>
  <c r="H3726" i="2" s="1"/>
  <c r="E3722" i="2"/>
  <c r="E3721" i="2"/>
  <c r="E3720" i="2"/>
  <c r="E3719" i="2"/>
  <c r="E3716" i="2"/>
  <c r="E3717" i="2" s="1"/>
  <c r="E3713" i="2"/>
  <c r="E3712" i="2"/>
  <c r="E3711" i="2"/>
  <c r="E3710" i="2"/>
  <c r="E3707" i="2"/>
  <c r="E3708" i="2" s="1"/>
  <c r="E3704" i="2"/>
  <c r="E3703" i="2"/>
  <c r="E3702" i="2"/>
  <c r="E3701" i="2"/>
  <c r="E3698" i="2"/>
  <c r="E3699" i="2" s="1"/>
  <c r="E3695" i="2"/>
  <c r="E3694" i="2"/>
  <c r="E3693" i="2"/>
  <c r="E3692" i="2"/>
  <c r="E3689" i="2"/>
  <c r="E3690" i="2" s="1"/>
  <c r="E3686" i="2"/>
  <c r="E3685" i="2"/>
  <c r="E3684" i="2"/>
  <c r="E3683" i="2"/>
  <c r="E3680" i="2"/>
  <c r="E3681" i="2" s="1"/>
  <c r="E3677" i="2"/>
  <c r="E3676" i="2"/>
  <c r="E3675" i="2"/>
  <c r="E3674" i="2"/>
  <c r="E3671" i="2"/>
  <c r="H3672" i="2" s="1"/>
  <c r="E3668" i="2"/>
  <c r="E3667" i="2"/>
  <c r="E3665" i="2"/>
  <c r="E3662" i="2"/>
  <c r="E3653" i="2"/>
  <c r="H3654" i="2" s="1"/>
  <c r="E3659" i="2"/>
  <c r="E3658" i="2"/>
  <c r="E3657" i="2"/>
  <c r="E3656" i="2"/>
  <c r="D3759" i="2"/>
  <c r="D3758" i="2"/>
  <c r="D3757" i="2"/>
  <c r="D3756" i="2"/>
  <c r="D3755" i="2"/>
  <c r="D3754" i="2"/>
  <c r="D3753" i="2"/>
  <c r="D3752" i="2"/>
  <c r="D3751" i="2"/>
  <c r="D3750" i="2"/>
  <c r="D3749" i="2"/>
  <c r="D3748" i="2"/>
  <c r="D3747" i="2"/>
  <c r="D3746" i="2"/>
  <c r="D3745" i="2"/>
  <c r="D3744" i="2"/>
  <c r="D3743" i="2"/>
  <c r="D3742" i="2"/>
  <c r="D3741" i="2"/>
  <c r="D3740" i="2"/>
  <c r="D3739" i="2"/>
  <c r="D3738" i="2"/>
  <c r="D3737" i="2"/>
  <c r="D3736" i="2"/>
  <c r="D3735" i="2"/>
  <c r="D3734" i="2"/>
  <c r="D3733" i="2"/>
  <c r="D3732" i="2"/>
  <c r="D3731" i="2"/>
  <c r="D3730" i="2"/>
  <c r="D3729" i="2"/>
  <c r="D3728" i="2"/>
  <c r="D3727" i="2"/>
  <c r="D3726" i="2"/>
  <c r="D3725" i="2"/>
  <c r="D3724" i="2"/>
  <c r="D3723" i="2"/>
  <c r="D3722" i="2"/>
  <c r="D3721" i="2"/>
  <c r="D3720" i="2"/>
  <c r="D3719" i="2"/>
  <c r="D3718" i="2"/>
  <c r="D3717" i="2"/>
  <c r="D3716" i="2"/>
  <c r="D3715" i="2"/>
  <c r="D3714" i="2"/>
  <c r="D3713" i="2"/>
  <c r="D3712" i="2"/>
  <c r="D3711" i="2"/>
  <c r="D3710" i="2"/>
  <c r="D3709" i="2"/>
  <c r="D3708" i="2"/>
  <c r="D3707" i="2"/>
  <c r="D3706" i="2"/>
  <c r="D3705" i="2"/>
  <c r="D3704" i="2"/>
  <c r="D3703" i="2"/>
  <c r="D3702" i="2"/>
  <c r="D3701" i="2"/>
  <c r="D3700" i="2"/>
  <c r="D3699" i="2"/>
  <c r="D3698" i="2"/>
  <c r="D3697" i="2"/>
  <c r="D3696" i="2"/>
  <c r="D3695" i="2"/>
  <c r="D3694" i="2"/>
  <c r="D3693" i="2"/>
  <c r="D3692" i="2"/>
  <c r="D3691" i="2"/>
  <c r="D3690" i="2"/>
  <c r="D3689" i="2"/>
  <c r="D3688" i="2"/>
  <c r="D3687" i="2"/>
  <c r="D3686" i="2"/>
  <c r="D3685" i="2"/>
  <c r="D3684" i="2"/>
  <c r="D3683" i="2"/>
  <c r="D3682" i="2"/>
  <c r="D3681" i="2"/>
  <c r="D3680" i="2"/>
  <c r="D3679" i="2"/>
  <c r="D3678" i="2"/>
  <c r="D3677" i="2"/>
  <c r="D3676" i="2"/>
  <c r="D3675" i="2"/>
  <c r="D3674" i="2"/>
  <c r="D3673" i="2"/>
  <c r="D3672" i="2"/>
  <c r="D3671" i="2"/>
  <c r="D3670" i="2"/>
  <c r="D3669" i="2"/>
  <c r="D3668" i="2"/>
  <c r="D3667" i="2"/>
  <c r="D3666" i="2"/>
  <c r="D3665" i="2"/>
  <c r="D3664" i="2"/>
  <c r="D3663" i="2"/>
  <c r="D3662" i="2"/>
  <c r="D3661" i="2"/>
  <c r="D3660" i="2"/>
  <c r="D3659" i="2"/>
  <c r="D3658" i="2"/>
  <c r="D3657" i="2"/>
  <c r="D3656" i="2"/>
  <c r="D3655" i="2"/>
  <c r="D3654" i="2"/>
  <c r="D3653" i="2"/>
  <c r="E3651" i="2"/>
  <c r="E3650" i="2"/>
  <c r="E3649" i="2"/>
  <c r="E3648" i="2"/>
  <c r="E3647" i="2"/>
  <c r="E3646" i="2"/>
  <c r="E3645" i="2"/>
  <c r="E3642" i="2"/>
  <c r="E3641" i="2"/>
  <c r="E3639" i="2"/>
  <c r="E3638" i="2"/>
  <c r="E3637" i="2"/>
  <c r="E3636" i="2"/>
  <c r="E3635" i="2"/>
  <c r="E3634" i="2"/>
  <c r="E3633" i="2"/>
  <c r="E3630" i="2"/>
  <c r="E3629" i="2"/>
  <c r="E3627" i="2"/>
  <c r="E3626" i="2"/>
  <c r="E3625" i="2"/>
  <c r="E3624" i="2"/>
  <c r="E3623" i="2"/>
  <c r="E3622" i="2"/>
  <c r="E3621" i="2"/>
  <c r="E3618" i="2"/>
  <c r="E3617" i="2"/>
  <c r="E3615" i="2"/>
  <c r="E3614" i="2"/>
  <c r="E3613" i="2"/>
  <c r="E3612" i="2"/>
  <c r="E3611" i="2"/>
  <c r="E3610" i="2"/>
  <c r="E3609" i="2"/>
  <c r="E3606" i="2"/>
  <c r="E3605" i="2"/>
  <c r="E3603" i="2"/>
  <c r="E3602" i="2"/>
  <c r="E3601" i="2"/>
  <c r="E3600" i="2"/>
  <c r="E3599" i="2"/>
  <c r="E3598" i="2"/>
  <c r="E3597" i="2"/>
  <c r="E3594" i="2"/>
  <c r="E3593" i="2"/>
  <c r="E3591" i="2"/>
  <c r="E3590" i="2"/>
  <c r="E3589" i="2"/>
  <c r="E3588" i="2"/>
  <c r="E3587" i="2"/>
  <c r="E3586" i="2"/>
  <c r="E3585" i="2"/>
  <c r="E3582" i="2"/>
  <c r="E3581" i="2"/>
  <c r="E3579" i="2"/>
  <c r="E3578" i="2"/>
  <c r="E3577" i="2"/>
  <c r="E3576" i="2"/>
  <c r="E3575" i="2"/>
  <c r="E3574" i="2"/>
  <c r="E3573" i="2"/>
  <c r="E3570" i="2"/>
  <c r="E3569" i="2"/>
  <c r="E3567" i="2"/>
  <c r="E3566" i="2"/>
  <c r="E3565" i="2"/>
  <c r="E3564" i="2"/>
  <c r="E3563" i="2"/>
  <c r="E3562" i="2"/>
  <c r="E3561" i="2"/>
  <c r="E3558" i="2"/>
  <c r="E3557" i="2"/>
  <c r="E3555" i="2"/>
  <c r="E3554" i="2"/>
  <c r="E3553" i="2"/>
  <c r="E3552" i="2"/>
  <c r="E3551" i="2"/>
  <c r="E3550" i="2"/>
  <c r="E3549" i="2"/>
  <c r="E3546" i="2"/>
  <c r="E3545" i="2"/>
  <c r="E3543" i="2"/>
  <c r="E3542" i="2"/>
  <c r="E3541" i="2"/>
  <c r="E3540" i="2"/>
  <c r="E3539" i="2"/>
  <c r="E3538" i="2"/>
  <c r="E3537" i="2"/>
  <c r="E3534" i="2"/>
  <c r="E3533" i="2"/>
  <c r="E3531" i="2"/>
  <c r="E3530" i="2"/>
  <c r="E3529" i="2"/>
  <c r="E3528" i="2"/>
  <c r="E3527" i="2"/>
  <c r="E3526" i="2"/>
  <c r="E3525" i="2"/>
  <c r="E3522" i="2"/>
  <c r="E3521" i="2"/>
  <c r="F3651" i="2"/>
  <c r="F3650" i="2"/>
  <c r="F3649" i="2"/>
  <c r="K3649" i="2" s="1"/>
  <c r="F3648" i="2"/>
  <c r="K3648" i="2" s="1"/>
  <c r="F3647" i="2"/>
  <c r="K3647" i="2" s="1"/>
  <c r="F3646" i="2"/>
  <c r="F3645" i="2"/>
  <c r="K3645" i="2" s="1"/>
  <c r="F3639" i="2"/>
  <c r="F3638" i="2"/>
  <c r="F3637" i="2"/>
  <c r="K3637" i="2" s="1"/>
  <c r="F3636" i="2"/>
  <c r="K3636" i="2" s="1"/>
  <c r="F3635" i="2"/>
  <c r="K3635" i="2" s="1"/>
  <c r="F3634" i="2"/>
  <c r="K3634" i="2" s="1"/>
  <c r="F3633" i="2"/>
  <c r="F3627" i="2"/>
  <c r="F3626" i="2"/>
  <c r="F3625" i="2"/>
  <c r="K3625" i="2" s="1"/>
  <c r="F3624" i="2"/>
  <c r="F3623" i="2"/>
  <c r="K3623" i="2" s="1"/>
  <c r="F3622" i="2"/>
  <c r="K3622" i="2" s="1"/>
  <c r="F3621" i="2"/>
  <c r="K3621" i="2" s="1"/>
  <c r="F3615" i="2"/>
  <c r="F3614" i="2"/>
  <c r="F3613" i="2"/>
  <c r="K3613" i="2" s="1"/>
  <c r="F3612" i="2"/>
  <c r="K3612" i="2" s="1"/>
  <c r="F3611" i="2"/>
  <c r="F3610" i="2"/>
  <c r="K3610" i="2" s="1"/>
  <c r="F3609" i="2"/>
  <c r="K3609" i="2" s="1"/>
  <c r="F3603" i="2"/>
  <c r="F3602" i="2"/>
  <c r="F3601" i="2"/>
  <c r="K3601" i="2" s="1"/>
  <c r="F3600" i="2"/>
  <c r="K3600" i="2" s="1"/>
  <c r="F3599" i="2"/>
  <c r="F3598" i="2"/>
  <c r="K3598" i="2" s="1"/>
  <c r="F3597" i="2"/>
  <c r="K3597" i="2" s="1"/>
  <c r="F3591" i="2"/>
  <c r="F3590" i="2"/>
  <c r="F3589" i="2"/>
  <c r="F3588" i="2"/>
  <c r="K3588" i="2" s="1"/>
  <c r="F3587" i="2"/>
  <c r="K3587" i="2" s="1"/>
  <c r="F3586" i="2"/>
  <c r="F3585" i="2"/>
  <c r="F3579" i="2"/>
  <c r="F3578" i="2"/>
  <c r="F3577" i="2"/>
  <c r="F3576" i="2"/>
  <c r="K3576" i="2" s="1"/>
  <c r="F3575" i="2"/>
  <c r="K3575" i="2" s="1"/>
  <c r="F3574" i="2"/>
  <c r="K3574" i="2" s="1"/>
  <c r="F3573" i="2"/>
  <c r="K3573" i="2" s="1"/>
  <c r="F3567" i="2"/>
  <c r="F3566" i="2"/>
  <c r="F3565" i="2"/>
  <c r="K3565" i="2" s="1"/>
  <c r="F3564" i="2"/>
  <c r="K3564" i="2" s="1"/>
  <c r="F3563" i="2"/>
  <c r="F3562" i="2"/>
  <c r="K3562" i="2" s="1"/>
  <c r="F3561" i="2"/>
  <c r="K3561" i="2" s="1"/>
  <c r="F3555" i="2"/>
  <c r="F3554" i="2"/>
  <c r="F3553" i="2"/>
  <c r="K3553" i="2" s="1"/>
  <c r="F3552" i="2"/>
  <c r="K3552" i="2" s="1"/>
  <c r="F3551" i="2"/>
  <c r="F3550" i="2"/>
  <c r="F3549" i="2"/>
  <c r="K3549" i="2" s="1"/>
  <c r="F3543" i="2"/>
  <c r="F3542" i="2"/>
  <c r="F3541" i="2"/>
  <c r="F3540" i="2"/>
  <c r="K3540" i="2" s="1"/>
  <c r="F3539" i="2"/>
  <c r="K3539" i="2" s="1"/>
  <c r="F3538" i="2"/>
  <c r="K3538" i="2" s="1"/>
  <c r="F3537" i="2"/>
  <c r="F3531" i="2"/>
  <c r="F3530" i="2"/>
  <c r="F3529" i="2"/>
  <c r="K3529" i="2" s="1"/>
  <c r="F3528" i="2"/>
  <c r="F3527" i="2"/>
  <c r="K3527" i="2" s="1"/>
  <c r="F3526" i="2"/>
  <c r="K3526" i="2" s="1"/>
  <c r="F3525" i="2"/>
  <c r="K3525" i="2" s="1"/>
  <c r="F3517" i="2"/>
  <c r="F3516" i="2"/>
  <c r="K3516" i="2" s="1"/>
  <c r="F3515" i="2"/>
  <c r="K3515" i="2" s="1"/>
  <c r="F3514" i="2"/>
  <c r="F3513" i="2"/>
  <c r="D3652" i="2"/>
  <c r="D3651" i="2"/>
  <c r="D3650" i="2"/>
  <c r="D3649" i="2"/>
  <c r="D3648" i="2"/>
  <c r="D3647" i="2"/>
  <c r="K3646" i="2"/>
  <c r="D3646" i="2"/>
  <c r="D3645" i="2"/>
  <c r="K3644" i="2"/>
  <c r="D3644" i="2"/>
  <c r="D3643" i="2"/>
  <c r="D3642" i="2"/>
  <c r="D3641" i="2"/>
  <c r="D3640" i="2"/>
  <c r="D3639" i="2"/>
  <c r="D3638" i="2"/>
  <c r="D3637" i="2"/>
  <c r="D3636" i="2"/>
  <c r="D3635" i="2"/>
  <c r="D3634" i="2"/>
  <c r="K3633" i="2"/>
  <c r="D3633" i="2"/>
  <c r="K3632" i="2"/>
  <c r="D3632" i="2"/>
  <c r="D3631" i="2"/>
  <c r="D3630" i="2"/>
  <c r="D3629" i="2"/>
  <c r="D3628" i="2"/>
  <c r="D3627" i="2"/>
  <c r="D3626" i="2"/>
  <c r="D3625" i="2"/>
  <c r="K3624" i="2"/>
  <c r="D3624" i="2"/>
  <c r="D3623" i="2"/>
  <c r="D3622" i="2"/>
  <c r="D3621" i="2"/>
  <c r="K3620" i="2"/>
  <c r="D3620" i="2"/>
  <c r="D3619" i="2"/>
  <c r="D3618" i="2"/>
  <c r="D3617" i="2"/>
  <c r="D3616" i="2"/>
  <c r="D3615" i="2"/>
  <c r="D3614" i="2"/>
  <c r="D3613" i="2"/>
  <c r="D3612" i="2"/>
  <c r="K3611" i="2"/>
  <c r="D3611" i="2"/>
  <c r="D3610" i="2"/>
  <c r="D3609" i="2"/>
  <c r="K3608" i="2"/>
  <c r="D3608" i="2"/>
  <c r="D3607" i="2"/>
  <c r="D3606" i="2"/>
  <c r="D3605" i="2"/>
  <c r="D3604" i="2"/>
  <c r="D3603" i="2"/>
  <c r="D3602" i="2"/>
  <c r="D3601" i="2"/>
  <c r="D3600" i="2"/>
  <c r="K3599" i="2"/>
  <c r="D3599" i="2"/>
  <c r="D3598" i="2"/>
  <c r="D3597" i="2"/>
  <c r="K3596" i="2"/>
  <c r="D3596" i="2"/>
  <c r="D3595" i="2"/>
  <c r="D3594" i="2"/>
  <c r="D3593" i="2"/>
  <c r="D3592" i="2"/>
  <c r="D3591" i="2"/>
  <c r="D3590" i="2"/>
  <c r="K3589" i="2"/>
  <c r="D3589" i="2"/>
  <c r="D3588" i="2"/>
  <c r="D3587" i="2"/>
  <c r="K3586" i="2"/>
  <c r="D3586" i="2"/>
  <c r="K3585" i="2"/>
  <c r="D3585" i="2"/>
  <c r="K3584" i="2"/>
  <c r="D3584" i="2"/>
  <c r="D3583" i="2"/>
  <c r="D3582" i="2"/>
  <c r="D3581" i="2"/>
  <c r="D3580" i="2"/>
  <c r="D3579" i="2"/>
  <c r="D3578" i="2"/>
  <c r="K3577" i="2"/>
  <c r="D3577" i="2"/>
  <c r="D3576" i="2"/>
  <c r="D3575" i="2"/>
  <c r="D3574" i="2"/>
  <c r="D3573" i="2"/>
  <c r="K3572" i="2"/>
  <c r="D3572" i="2"/>
  <c r="D3571" i="2"/>
  <c r="D3570" i="2"/>
  <c r="D3569" i="2"/>
  <c r="D3568" i="2"/>
  <c r="D3567" i="2"/>
  <c r="D3566" i="2"/>
  <c r="D3565" i="2"/>
  <c r="D3564" i="2"/>
  <c r="K3563" i="2"/>
  <c r="D3563" i="2"/>
  <c r="D3562" i="2"/>
  <c r="D3561" i="2"/>
  <c r="K3560" i="2"/>
  <c r="D3560" i="2"/>
  <c r="D3559" i="2"/>
  <c r="D3558" i="2"/>
  <c r="D3557" i="2"/>
  <c r="D3556" i="2"/>
  <c r="D3555" i="2"/>
  <c r="D3554" i="2"/>
  <c r="D3553" i="2"/>
  <c r="D3552" i="2"/>
  <c r="K3551" i="2"/>
  <c r="D3551" i="2"/>
  <c r="K3550" i="2"/>
  <c r="D3550" i="2"/>
  <c r="D3549" i="2"/>
  <c r="K3548" i="2"/>
  <c r="D3548" i="2"/>
  <c r="D3547" i="2"/>
  <c r="D3546" i="2"/>
  <c r="D3545" i="2"/>
  <c r="D3544" i="2"/>
  <c r="D3543" i="2"/>
  <c r="D3542" i="2"/>
  <c r="K3541" i="2"/>
  <c r="D3541" i="2"/>
  <c r="D3540" i="2"/>
  <c r="D3539" i="2"/>
  <c r="D3538" i="2"/>
  <c r="K3537" i="2"/>
  <c r="D3537" i="2"/>
  <c r="K3536" i="2"/>
  <c r="D3536" i="2"/>
  <c r="D3535" i="2"/>
  <c r="D3534" i="2"/>
  <c r="D3533" i="2"/>
  <c r="D3532" i="2"/>
  <c r="D3531" i="2"/>
  <c r="D3530" i="2"/>
  <c r="D3529" i="2"/>
  <c r="K3528" i="2"/>
  <c r="D3528" i="2"/>
  <c r="D3527" i="2"/>
  <c r="D3526" i="2"/>
  <c r="D3525" i="2"/>
  <c r="K3524" i="2"/>
  <c r="D3524" i="2"/>
  <c r="D3523" i="2"/>
  <c r="D3522" i="2"/>
  <c r="D3521" i="2"/>
  <c r="D3520" i="2"/>
  <c r="F3519" i="2"/>
  <c r="E3519" i="2"/>
  <c r="D3519" i="2"/>
  <c r="F3518" i="2"/>
  <c r="E3518" i="2"/>
  <c r="D3518" i="2"/>
  <c r="K3517" i="2"/>
  <c r="E3517" i="2"/>
  <c r="D3517" i="2"/>
  <c r="E3516" i="2"/>
  <c r="D3516" i="2"/>
  <c r="E3515" i="2"/>
  <c r="D3515" i="2"/>
  <c r="K3514" i="2"/>
  <c r="E3514" i="2"/>
  <c r="D3514" i="2"/>
  <c r="K3513" i="2"/>
  <c r="E3513" i="2"/>
  <c r="D3513" i="2"/>
  <c r="K3512" i="2"/>
  <c r="D3512" i="2"/>
  <c r="D3511" i="2"/>
  <c r="E3510" i="2"/>
  <c r="D3510" i="2"/>
  <c r="E3509" i="2"/>
  <c r="D3509" i="2"/>
  <c r="D3508" i="2"/>
  <c r="F3507" i="2"/>
  <c r="E3507" i="2"/>
  <c r="D3507" i="2"/>
  <c r="F3506" i="2"/>
  <c r="E3506" i="2"/>
  <c r="D3506" i="2"/>
  <c r="F3505" i="2"/>
  <c r="K3505" i="2" s="1"/>
  <c r="E3505" i="2"/>
  <c r="D3505" i="2"/>
  <c r="F3504" i="2"/>
  <c r="K3504" i="2" s="1"/>
  <c r="E3504" i="2"/>
  <c r="D3504" i="2"/>
  <c r="F3503" i="2"/>
  <c r="K3503" i="2" s="1"/>
  <c r="E3503" i="2"/>
  <c r="D3503" i="2"/>
  <c r="F3502" i="2"/>
  <c r="K3502" i="2" s="1"/>
  <c r="E3502" i="2"/>
  <c r="D3502" i="2"/>
  <c r="F3501" i="2"/>
  <c r="K3501" i="2" s="1"/>
  <c r="E3501" i="2"/>
  <c r="D3501" i="2"/>
  <c r="K3500" i="2"/>
  <c r="D3500" i="2"/>
  <c r="D3499" i="2"/>
  <c r="E3498" i="2"/>
  <c r="D3498" i="2"/>
  <c r="E3497" i="2"/>
  <c r="D3497" i="2"/>
  <c r="D3496" i="2"/>
  <c r="F3495" i="2"/>
  <c r="E3495" i="2"/>
  <c r="D3495" i="2"/>
  <c r="F3494" i="2"/>
  <c r="E3494" i="2"/>
  <c r="D3494" i="2"/>
  <c r="F3493" i="2"/>
  <c r="K3493" i="2" s="1"/>
  <c r="E3493" i="2"/>
  <c r="D3493" i="2"/>
  <c r="F3492" i="2"/>
  <c r="K3492" i="2" s="1"/>
  <c r="E3492" i="2"/>
  <c r="D3492" i="2"/>
  <c r="F3491" i="2"/>
  <c r="K3491" i="2" s="1"/>
  <c r="E3491" i="2"/>
  <c r="D3491" i="2"/>
  <c r="F3490" i="2"/>
  <c r="K3490" i="2" s="1"/>
  <c r="E3490" i="2"/>
  <c r="D3490" i="2"/>
  <c r="F3489" i="2"/>
  <c r="K3489" i="2" s="1"/>
  <c r="E3489" i="2"/>
  <c r="D3489" i="2"/>
  <c r="K3488" i="2"/>
  <c r="D3488" i="2"/>
  <c r="D3487" i="2"/>
  <c r="E3486" i="2"/>
  <c r="D3486" i="2"/>
  <c r="E3485" i="2"/>
  <c r="D3485" i="2"/>
  <c r="D3484" i="2"/>
  <c r="F3483" i="2"/>
  <c r="E3483" i="2"/>
  <c r="D3483" i="2"/>
  <c r="F3482" i="2"/>
  <c r="E3482" i="2"/>
  <c r="D3482" i="2"/>
  <c r="F3481" i="2"/>
  <c r="K3481" i="2" s="1"/>
  <c r="E3481" i="2"/>
  <c r="D3481" i="2"/>
  <c r="F3480" i="2"/>
  <c r="K3480" i="2" s="1"/>
  <c r="E3480" i="2"/>
  <c r="D3480" i="2"/>
  <c r="F3479" i="2"/>
  <c r="K3479" i="2" s="1"/>
  <c r="E3479" i="2"/>
  <c r="D3479" i="2"/>
  <c r="F3478" i="2"/>
  <c r="K3478" i="2" s="1"/>
  <c r="E3478" i="2"/>
  <c r="D3478" i="2"/>
  <c r="F3477" i="2"/>
  <c r="K3477" i="2" s="1"/>
  <c r="E3477" i="2"/>
  <c r="D3477" i="2"/>
  <c r="K3476" i="2"/>
  <c r="D3476" i="2"/>
  <c r="D3475" i="2"/>
  <c r="E3474" i="2"/>
  <c r="D3474" i="2"/>
  <c r="E3473" i="2"/>
  <c r="D3473" i="2"/>
  <c r="D3472" i="2"/>
  <c r="F3471" i="2"/>
  <c r="E3471" i="2"/>
  <c r="D3471" i="2"/>
  <c r="F3470" i="2"/>
  <c r="E3470" i="2"/>
  <c r="D3470" i="2"/>
  <c r="F3469" i="2"/>
  <c r="K3469" i="2" s="1"/>
  <c r="E3469" i="2"/>
  <c r="D3469" i="2"/>
  <c r="F3468" i="2"/>
  <c r="K3468" i="2" s="1"/>
  <c r="E3468" i="2"/>
  <c r="D3468" i="2"/>
  <c r="F3467" i="2"/>
  <c r="K3467" i="2" s="1"/>
  <c r="E3467" i="2"/>
  <c r="D3467" i="2"/>
  <c r="F3466" i="2"/>
  <c r="K3466" i="2" s="1"/>
  <c r="E3466" i="2"/>
  <c r="D3466" i="2"/>
  <c r="F3465" i="2"/>
  <c r="K3465" i="2" s="1"/>
  <c r="E3465" i="2"/>
  <c r="D3465" i="2"/>
  <c r="K3464" i="2"/>
  <c r="D3464" i="2"/>
  <c r="D3463" i="2"/>
  <c r="E3462" i="2"/>
  <c r="D3462" i="2"/>
  <c r="E3461" i="2"/>
  <c r="D3461" i="2"/>
  <c r="D3460" i="2"/>
  <c r="F3459" i="2"/>
  <c r="E3459" i="2"/>
  <c r="D3459" i="2"/>
  <c r="F3458" i="2"/>
  <c r="E3458" i="2"/>
  <c r="D3458" i="2"/>
  <c r="F3457" i="2"/>
  <c r="K3457" i="2" s="1"/>
  <c r="E3457" i="2"/>
  <c r="D3457" i="2"/>
  <c r="F3456" i="2"/>
  <c r="K3456" i="2" s="1"/>
  <c r="E3456" i="2"/>
  <c r="D3456" i="2"/>
  <c r="F3455" i="2"/>
  <c r="K3455" i="2" s="1"/>
  <c r="E3455" i="2"/>
  <c r="D3455" i="2"/>
  <c r="F3454" i="2"/>
  <c r="K3454" i="2" s="1"/>
  <c r="E3454" i="2"/>
  <c r="D3454" i="2"/>
  <c r="F3453" i="2"/>
  <c r="K3453" i="2" s="1"/>
  <c r="E3453" i="2"/>
  <c r="D3453" i="2"/>
  <c r="K3452" i="2"/>
  <c r="D3452" i="2"/>
  <c r="D3451" i="2"/>
  <c r="E3450" i="2"/>
  <c r="D3450" i="2"/>
  <c r="E3449" i="2"/>
  <c r="D3449" i="2"/>
  <c r="D3448" i="2"/>
  <c r="F3447" i="2"/>
  <c r="E3447" i="2"/>
  <c r="D3447" i="2"/>
  <c r="F3446" i="2"/>
  <c r="E3446" i="2"/>
  <c r="D3446" i="2"/>
  <c r="F3445" i="2"/>
  <c r="K3445" i="2" s="1"/>
  <c r="E3445" i="2"/>
  <c r="D3445" i="2"/>
  <c r="F3444" i="2"/>
  <c r="K3444" i="2" s="1"/>
  <c r="E3444" i="2"/>
  <c r="D3444" i="2"/>
  <c r="F3443" i="2"/>
  <c r="K3443" i="2" s="1"/>
  <c r="E3443" i="2"/>
  <c r="D3443" i="2"/>
  <c r="F3442" i="2"/>
  <c r="K3442" i="2" s="1"/>
  <c r="E3442" i="2"/>
  <c r="D3442" i="2"/>
  <c r="F3441" i="2"/>
  <c r="K3441" i="2" s="1"/>
  <c r="E3441" i="2"/>
  <c r="D3441" i="2"/>
  <c r="K3440" i="2"/>
  <c r="D3440" i="2"/>
  <c r="D3439" i="2"/>
  <c r="E3438" i="2"/>
  <c r="D3438" i="2"/>
  <c r="E3437" i="2"/>
  <c r="D3437" i="2"/>
  <c r="E3435" i="2"/>
  <c r="E3434" i="2"/>
  <c r="E3433" i="2"/>
  <c r="E3432" i="2"/>
  <c r="E3431" i="2"/>
  <c r="E3430" i="2"/>
  <c r="E3429" i="2"/>
  <c r="E3426" i="2"/>
  <c r="E3425" i="2"/>
  <c r="E3423" i="2"/>
  <c r="E3422" i="2"/>
  <c r="E3421" i="2"/>
  <c r="E3420" i="2"/>
  <c r="E3419" i="2"/>
  <c r="E3418" i="2"/>
  <c r="E3417" i="2"/>
  <c r="E3414" i="2"/>
  <c r="E3413" i="2"/>
  <c r="E3411" i="2"/>
  <c r="E3410" i="2"/>
  <c r="E3409" i="2"/>
  <c r="E3408" i="2"/>
  <c r="E3407" i="2"/>
  <c r="E3406" i="2"/>
  <c r="E3405" i="2"/>
  <c r="E3402" i="2"/>
  <c r="E3401" i="2"/>
  <c r="E3399" i="2"/>
  <c r="E3398" i="2"/>
  <c r="E3397" i="2"/>
  <c r="E3396" i="2"/>
  <c r="E3395" i="2"/>
  <c r="E3394" i="2"/>
  <c r="E3393" i="2"/>
  <c r="E3390" i="2"/>
  <c r="E3389" i="2"/>
  <c r="E3387" i="2"/>
  <c r="E3386" i="2"/>
  <c r="E3385" i="2"/>
  <c r="E3384" i="2"/>
  <c r="E3383" i="2"/>
  <c r="E3382" i="2"/>
  <c r="E3381" i="2"/>
  <c r="E3378" i="2"/>
  <c r="E3377" i="2"/>
  <c r="E3375" i="2"/>
  <c r="E3374" i="2"/>
  <c r="E3373" i="2"/>
  <c r="E3370" i="2"/>
  <c r="E3371" i="2"/>
  <c r="E3372" i="2"/>
  <c r="E3369" i="2"/>
  <c r="E3366" i="2"/>
  <c r="E3365" i="2"/>
  <c r="F3435" i="2"/>
  <c r="F3434" i="2"/>
  <c r="F3433" i="2"/>
  <c r="K3433" i="2" s="1"/>
  <c r="F3432" i="2"/>
  <c r="K3432" i="2" s="1"/>
  <c r="F3431" i="2"/>
  <c r="F3430" i="2"/>
  <c r="F3429" i="2"/>
  <c r="K3429" i="2" s="1"/>
  <c r="F3423" i="2"/>
  <c r="F3422" i="2"/>
  <c r="F3421" i="2"/>
  <c r="K3421" i="2" s="1"/>
  <c r="F3420" i="2"/>
  <c r="K3420" i="2" s="1"/>
  <c r="F3419" i="2"/>
  <c r="K3419" i="2" s="1"/>
  <c r="F3418" i="2"/>
  <c r="K3418" i="2" s="1"/>
  <c r="F3417" i="2"/>
  <c r="K3417" i="2" s="1"/>
  <c r="F3411" i="2"/>
  <c r="F3410" i="2"/>
  <c r="F3409" i="2"/>
  <c r="K3409" i="2" s="1"/>
  <c r="F3408" i="2"/>
  <c r="K3408" i="2" s="1"/>
  <c r="F3407" i="2"/>
  <c r="F3406" i="2"/>
  <c r="K3406" i="2" s="1"/>
  <c r="F3405" i="2"/>
  <c r="K3405" i="2" s="1"/>
  <c r="F3399" i="2"/>
  <c r="F3398" i="2"/>
  <c r="F3397" i="2"/>
  <c r="K3397" i="2" s="1"/>
  <c r="F3396" i="2"/>
  <c r="F3395" i="2"/>
  <c r="K3395" i="2" s="1"/>
  <c r="F3394" i="2"/>
  <c r="K3394" i="2" s="1"/>
  <c r="F3393" i="2"/>
  <c r="K3393" i="2" s="1"/>
  <c r="F3387" i="2"/>
  <c r="F3386" i="2"/>
  <c r="F3385" i="2"/>
  <c r="K3385" i="2" s="1"/>
  <c r="F3384" i="2"/>
  <c r="K3384" i="2" s="1"/>
  <c r="F3383" i="2"/>
  <c r="K3383" i="2" s="1"/>
  <c r="F3382" i="2"/>
  <c r="K3382" i="2" s="1"/>
  <c r="F3381" i="2"/>
  <c r="K3381" i="2" s="1"/>
  <c r="F3375" i="2"/>
  <c r="F3374" i="2"/>
  <c r="F3373" i="2"/>
  <c r="K3373" i="2" s="1"/>
  <c r="F3372" i="2"/>
  <c r="K3372" i="2" s="1"/>
  <c r="F3371" i="2"/>
  <c r="K3371" i="2" s="1"/>
  <c r="F3370" i="2"/>
  <c r="K3370" i="2" s="1"/>
  <c r="F3369" i="2"/>
  <c r="D3436" i="2"/>
  <c r="D3435" i="2"/>
  <c r="D3434" i="2"/>
  <c r="D3433" i="2"/>
  <c r="D3432" i="2"/>
  <c r="K3431" i="2"/>
  <c r="D3431" i="2"/>
  <c r="K3430" i="2"/>
  <c r="D3430" i="2"/>
  <c r="D3429" i="2"/>
  <c r="K3428" i="2"/>
  <c r="D3428" i="2"/>
  <c r="D3427" i="2"/>
  <c r="D3426" i="2"/>
  <c r="D3425" i="2"/>
  <c r="D3424" i="2"/>
  <c r="D3423" i="2"/>
  <c r="D3422" i="2"/>
  <c r="D3421" i="2"/>
  <c r="D3420" i="2"/>
  <c r="D3419" i="2"/>
  <c r="D3418" i="2"/>
  <c r="D3417" i="2"/>
  <c r="K3416" i="2"/>
  <c r="D3416" i="2"/>
  <c r="D3415" i="2"/>
  <c r="D3414" i="2"/>
  <c r="D3413" i="2"/>
  <c r="D3412" i="2"/>
  <c r="D3411" i="2"/>
  <c r="D3410" i="2"/>
  <c r="D3409" i="2"/>
  <c r="D3408" i="2"/>
  <c r="K3407" i="2"/>
  <c r="D3407" i="2"/>
  <c r="D3406" i="2"/>
  <c r="D3405" i="2"/>
  <c r="K3404" i="2"/>
  <c r="D3404" i="2"/>
  <c r="D3403" i="2"/>
  <c r="D3402" i="2"/>
  <c r="D3401" i="2"/>
  <c r="D3400" i="2"/>
  <c r="D3399" i="2"/>
  <c r="D3398" i="2"/>
  <c r="D3397" i="2"/>
  <c r="K3396" i="2"/>
  <c r="D3396" i="2"/>
  <c r="D3395" i="2"/>
  <c r="D3394" i="2"/>
  <c r="D3393" i="2"/>
  <c r="K3392" i="2"/>
  <c r="D3392" i="2"/>
  <c r="D3391" i="2"/>
  <c r="D3390" i="2"/>
  <c r="D3389" i="2"/>
  <c r="D3388" i="2"/>
  <c r="D3387" i="2"/>
  <c r="D3386" i="2"/>
  <c r="D3385" i="2"/>
  <c r="D3384" i="2"/>
  <c r="D3383" i="2"/>
  <c r="D3382" i="2"/>
  <c r="D3381" i="2"/>
  <c r="K3380" i="2"/>
  <c r="D3380" i="2"/>
  <c r="D3379" i="2"/>
  <c r="D3378" i="2"/>
  <c r="D3377" i="2"/>
  <c r="D3376" i="2"/>
  <c r="D3375" i="2"/>
  <c r="D3374" i="2"/>
  <c r="D3373" i="2"/>
  <c r="D3372" i="2"/>
  <c r="D3371" i="2"/>
  <c r="D3370" i="2"/>
  <c r="K3369" i="2"/>
  <c r="D3369" i="2"/>
  <c r="K3368" i="2"/>
  <c r="D3368" i="2"/>
  <c r="D3367" i="2"/>
  <c r="D3366" i="2"/>
  <c r="D3365" i="2"/>
  <c r="E3364" i="2"/>
  <c r="E3363" i="2"/>
  <c r="E3362" i="2"/>
  <c r="E3361" i="2"/>
  <c r="E3359" i="2"/>
  <c r="E3360" i="2" s="1"/>
  <c r="E3357" i="2"/>
  <c r="E3356" i="2"/>
  <c r="E3355" i="2"/>
  <c r="E3354" i="2"/>
  <c r="E3353" i="2"/>
  <c r="E3352" i="2"/>
  <c r="E3350" i="2"/>
  <c r="E3351" i="2" s="1"/>
  <c r="E3348" i="2"/>
  <c r="E3347" i="2"/>
  <c r="E3346" i="2"/>
  <c r="E3345" i="2"/>
  <c r="E3344" i="2"/>
  <c r="E3343" i="2"/>
  <c r="E3341" i="2"/>
  <c r="E3342" i="2" s="1"/>
  <c r="E3339" i="2"/>
  <c r="E3338" i="2"/>
  <c r="E3337" i="2"/>
  <c r="E3336" i="2"/>
  <c r="E3335" i="2"/>
  <c r="E3334" i="2"/>
  <c r="E3332" i="2"/>
  <c r="E3333" i="2" s="1"/>
  <c r="E3330" i="2"/>
  <c r="E3329" i="2"/>
  <c r="E3328" i="2"/>
  <c r="E3327" i="2"/>
  <c r="E3326" i="2"/>
  <c r="E3325" i="2"/>
  <c r="E3323" i="2"/>
  <c r="E3324" i="2" s="1"/>
  <c r="E3321" i="2"/>
  <c r="E3320" i="2"/>
  <c r="E3319" i="2"/>
  <c r="E3318" i="2"/>
  <c r="E3317" i="2"/>
  <c r="E3316" i="2"/>
  <c r="E3314" i="2"/>
  <c r="E3315" i="2" s="1"/>
  <c r="E3312" i="2"/>
  <c r="E3311" i="2"/>
  <c r="E3310" i="2"/>
  <c r="E3309" i="2"/>
  <c r="E3308" i="2"/>
  <c r="E3307" i="2"/>
  <c r="E3305" i="2"/>
  <c r="E3306" i="2" s="1"/>
  <c r="E3303" i="2"/>
  <c r="E3302" i="2"/>
  <c r="E3301" i="2"/>
  <c r="E3300" i="2"/>
  <c r="E3299" i="2"/>
  <c r="E3298" i="2"/>
  <c r="E3296" i="2"/>
  <c r="E3297" i="2" s="1"/>
  <c r="E3294" i="2"/>
  <c r="E3293" i="2"/>
  <c r="E3292" i="2"/>
  <c r="E3291" i="2"/>
  <c r="E3290" i="2"/>
  <c r="E3289" i="2"/>
  <c r="E3287" i="2"/>
  <c r="E3288" i="2" s="1"/>
  <c r="E3285" i="2"/>
  <c r="E3284" i="2"/>
  <c r="E3283" i="2"/>
  <c r="E3282" i="2"/>
  <c r="E3281" i="2"/>
  <c r="E3280" i="2"/>
  <c r="E3278" i="2"/>
  <c r="E3279" i="2" s="1"/>
  <c r="E3276" i="2"/>
  <c r="E3275" i="2"/>
  <c r="E3274" i="2"/>
  <c r="E3273" i="2"/>
  <c r="E3272" i="2"/>
  <c r="E3271" i="2"/>
  <c r="E3269" i="2"/>
  <c r="E3270" i="2" s="1"/>
  <c r="E3267" i="2"/>
  <c r="E3266" i="2"/>
  <c r="F3364" i="2"/>
  <c r="F3363" i="2"/>
  <c r="F3362" i="2"/>
  <c r="K3362" i="2" s="1"/>
  <c r="F3361" i="2"/>
  <c r="K3361" i="2" s="1"/>
  <c r="F3360" i="2"/>
  <c r="K3360" i="2" s="1"/>
  <c r="F3356" i="2"/>
  <c r="F3355" i="2"/>
  <c r="K3355" i="2" s="1"/>
  <c r="F3354" i="2"/>
  <c r="K3354" i="2" s="1"/>
  <c r="F3353" i="2"/>
  <c r="K3353" i="2" s="1"/>
  <c r="F3352" i="2"/>
  <c r="K3352" i="2" s="1"/>
  <c r="F3351" i="2"/>
  <c r="K3351" i="2" s="1"/>
  <c r="F3347" i="2"/>
  <c r="F3346" i="2"/>
  <c r="K3346" i="2" s="1"/>
  <c r="F3345" i="2"/>
  <c r="F3344" i="2"/>
  <c r="K3344" i="2" s="1"/>
  <c r="F3343" i="2"/>
  <c r="K3343" i="2" s="1"/>
  <c r="F3342" i="2"/>
  <c r="F3338" i="2"/>
  <c r="F3337" i="2"/>
  <c r="K3337" i="2" s="1"/>
  <c r="F3336" i="2"/>
  <c r="K3336" i="2" s="1"/>
  <c r="F3335" i="2"/>
  <c r="K3335" i="2" s="1"/>
  <c r="F3334" i="2"/>
  <c r="K3334" i="2" s="1"/>
  <c r="F3333" i="2"/>
  <c r="K3333" i="2" s="1"/>
  <c r="F3329" i="2"/>
  <c r="F3328" i="2"/>
  <c r="K3328" i="2" s="1"/>
  <c r="F3327" i="2"/>
  <c r="F3326" i="2"/>
  <c r="K3326" i="2" s="1"/>
  <c r="F3325" i="2"/>
  <c r="K3325" i="2" s="1"/>
  <c r="F3324" i="2"/>
  <c r="K3324" i="2" s="1"/>
  <c r="F3320" i="2"/>
  <c r="F3319" i="2"/>
  <c r="K3319" i="2" s="1"/>
  <c r="F3318" i="2"/>
  <c r="K3318" i="2" s="1"/>
  <c r="F3317" i="2"/>
  <c r="K3317" i="2" s="1"/>
  <c r="F3316" i="2"/>
  <c r="K3316" i="2" s="1"/>
  <c r="F3315" i="2"/>
  <c r="K3315" i="2" s="1"/>
  <c r="F3311" i="2"/>
  <c r="F3310" i="2"/>
  <c r="K3310" i="2" s="1"/>
  <c r="F3309" i="2"/>
  <c r="F3308" i="2"/>
  <c r="K3308" i="2" s="1"/>
  <c r="F3307" i="2"/>
  <c r="K3307" i="2" s="1"/>
  <c r="F3306" i="2"/>
  <c r="K3306" i="2" s="1"/>
  <c r="F3302" i="2"/>
  <c r="F3301" i="2"/>
  <c r="K3301" i="2" s="1"/>
  <c r="F3300" i="2"/>
  <c r="K3300" i="2" s="1"/>
  <c r="F3299" i="2"/>
  <c r="F3298" i="2"/>
  <c r="K3298" i="2" s="1"/>
  <c r="F3297" i="2"/>
  <c r="K3297" i="2" s="1"/>
  <c r="F3293" i="2"/>
  <c r="F3292" i="2"/>
  <c r="K3292" i="2" s="1"/>
  <c r="F3291" i="2"/>
  <c r="F3290" i="2"/>
  <c r="K3290" i="2" s="1"/>
  <c r="F3289" i="2"/>
  <c r="K3289" i="2" s="1"/>
  <c r="F3288" i="2"/>
  <c r="K3288" i="2" s="1"/>
  <c r="F3284" i="2"/>
  <c r="F3283" i="2"/>
  <c r="K3283" i="2" s="1"/>
  <c r="F3282" i="2"/>
  <c r="K3282" i="2" s="1"/>
  <c r="F3281" i="2"/>
  <c r="K3281" i="2" s="1"/>
  <c r="F3280" i="2"/>
  <c r="K3280" i="2" s="1"/>
  <c r="F3279" i="2"/>
  <c r="F3275" i="2"/>
  <c r="F3274" i="2"/>
  <c r="K3274" i="2" s="1"/>
  <c r="F3273" i="2"/>
  <c r="K3273" i="2" s="1"/>
  <c r="F3272" i="2"/>
  <c r="K3272" i="2" s="1"/>
  <c r="F3271" i="2"/>
  <c r="K3271" i="2" s="1"/>
  <c r="F3270" i="2"/>
  <c r="K3270" i="2" s="1"/>
  <c r="F3266" i="2"/>
  <c r="F3265" i="2"/>
  <c r="F3264" i="2"/>
  <c r="K3264" i="2" s="1"/>
  <c r="F3263" i="2"/>
  <c r="K3263" i="2" s="1"/>
  <c r="F3262" i="2"/>
  <c r="F3261" i="2"/>
  <c r="K3261" i="2" s="1"/>
  <c r="F3257" i="2"/>
  <c r="K3364" i="2"/>
  <c r="D3364" i="2"/>
  <c r="K3363" i="2"/>
  <c r="D3363" i="2"/>
  <c r="D3362" i="2"/>
  <c r="D3361" i="2"/>
  <c r="D3360" i="2"/>
  <c r="K3359" i="2"/>
  <c r="D3359" i="2"/>
  <c r="D3358" i="2"/>
  <c r="D3357" i="2"/>
  <c r="D3356" i="2"/>
  <c r="D3355" i="2"/>
  <c r="D3354" i="2"/>
  <c r="D3353" i="2"/>
  <c r="D3352" i="2"/>
  <c r="D3351" i="2"/>
  <c r="K3350" i="2"/>
  <c r="D3350" i="2"/>
  <c r="D3349" i="2"/>
  <c r="D3348" i="2"/>
  <c r="D3347" i="2"/>
  <c r="D3346" i="2"/>
  <c r="K3345" i="2"/>
  <c r="D3345" i="2"/>
  <c r="D3344" i="2"/>
  <c r="D3343" i="2"/>
  <c r="K3342" i="2"/>
  <c r="D3342" i="2"/>
  <c r="K3341" i="2"/>
  <c r="D3341" i="2"/>
  <c r="D3340" i="2"/>
  <c r="D3339" i="2"/>
  <c r="D3338" i="2"/>
  <c r="D3337" i="2"/>
  <c r="D3336" i="2"/>
  <c r="D3335" i="2"/>
  <c r="D3334" i="2"/>
  <c r="D3333" i="2"/>
  <c r="K3332" i="2"/>
  <c r="D3332" i="2"/>
  <c r="D3331" i="2"/>
  <c r="D3330" i="2"/>
  <c r="D3329" i="2"/>
  <c r="D3328" i="2"/>
  <c r="K3327" i="2"/>
  <c r="D3327" i="2"/>
  <c r="D3326" i="2"/>
  <c r="D3325" i="2"/>
  <c r="D3324" i="2"/>
  <c r="K3323" i="2"/>
  <c r="D3323" i="2"/>
  <c r="D3322" i="2"/>
  <c r="D3321" i="2"/>
  <c r="D3320" i="2"/>
  <c r="D3319" i="2"/>
  <c r="D3318" i="2"/>
  <c r="D3317" i="2"/>
  <c r="D3316" i="2"/>
  <c r="D3315" i="2"/>
  <c r="K3314" i="2"/>
  <c r="D3314" i="2"/>
  <c r="D3313" i="2"/>
  <c r="D3312" i="2"/>
  <c r="D3311" i="2"/>
  <c r="D3310" i="2"/>
  <c r="K3309" i="2"/>
  <c r="D3309" i="2"/>
  <c r="D3308" i="2"/>
  <c r="D3307" i="2"/>
  <c r="D3306" i="2"/>
  <c r="K3305" i="2"/>
  <c r="D3305" i="2"/>
  <c r="D3304" i="2"/>
  <c r="D3303" i="2"/>
  <c r="D3302" i="2"/>
  <c r="D3301" i="2"/>
  <c r="D3300" i="2"/>
  <c r="K3299" i="2"/>
  <c r="D3299" i="2"/>
  <c r="D3298" i="2"/>
  <c r="D3297" i="2"/>
  <c r="K3296" i="2"/>
  <c r="D3296" i="2"/>
  <c r="D3295" i="2"/>
  <c r="D3294" i="2"/>
  <c r="D3293" i="2"/>
  <c r="D3292" i="2"/>
  <c r="K3291" i="2"/>
  <c r="D3291" i="2"/>
  <c r="D3290" i="2"/>
  <c r="D3289" i="2"/>
  <c r="D3288" i="2"/>
  <c r="K3287" i="2"/>
  <c r="D3287" i="2"/>
  <c r="D3286" i="2"/>
  <c r="D3285" i="2"/>
  <c r="D3284" i="2"/>
  <c r="D3283" i="2"/>
  <c r="D3282" i="2"/>
  <c r="D3281" i="2"/>
  <c r="D3280" i="2"/>
  <c r="K3279" i="2"/>
  <c r="D3279" i="2"/>
  <c r="K3278" i="2"/>
  <c r="D3278" i="2"/>
  <c r="D3277" i="2"/>
  <c r="D3276" i="2"/>
  <c r="D3275" i="2"/>
  <c r="D3274" i="2"/>
  <c r="D3273" i="2"/>
  <c r="D3272" i="2"/>
  <c r="D3271" i="2"/>
  <c r="D3270" i="2"/>
  <c r="K3269" i="2"/>
  <c r="D3269" i="2"/>
  <c r="D3268" i="2"/>
  <c r="D3267" i="2"/>
  <c r="D3266" i="2"/>
  <c r="K3265" i="2"/>
  <c r="E3265" i="2"/>
  <c r="D3265" i="2"/>
  <c r="E3264" i="2"/>
  <c r="D3264" i="2"/>
  <c r="E3263" i="2"/>
  <c r="D3263" i="2"/>
  <c r="K3262" i="2"/>
  <c r="E3262" i="2"/>
  <c r="D3262" i="2"/>
  <c r="D3261" i="2"/>
  <c r="K3260" i="2"/>
  <c r="E3260" i="2"/>
  <c r="E3261" i="2" s="1"/>
  <c r="D3260" i="2"/>
  <c r="D3259" i="2"/>
  <c r="E3258" i="2"/>
  <c r="D3258" i="2"/>
  <c r="E3257" i="2"/>
  <c r="D3257" i="2"/>
  <c r="E3256" i="2"/>
  <c r="E3255" i="2"/>
  <c r="E3254" i="2"/>
  <c r="E3253" i="2"/>
  <c r="E3251" i="2"/>
  <c r="E3252" i="2" s="1"/>
  <c r="E3249" i="2"/>
  <c r="E3248" i="2"/>
  <c r="E3247" i="2"/>
  <c r="E3246" i="2"/>
  <c r="E3245" i="2"/>
  <c r="E3244" i="2"/>
  <c r="E3242" i="2"/>
  <c r="E3243" i="2" s="1"/>
  <c r="E3240" i="2"/>
  <c r="E3239" i="2"/>
  <c r="E3238" i="2"/>
  <c r="E3237" i="2"/>
  <c r="E3236" i="2"/>
  <c r="E3235" i="2"/>
  <c r="E3233" i="2"/>
  <c r="E3234" i="2" s="1"/>
  <c r="E3231" i="2"/>
  <c r="E3230" i="2"/>
  <c r="E3229" i="2"/>
  <c r="E3228" i="2"/>
  <c r="E3227" i="2"/>
  <c r="E3226" i="2"/>
  <c r="E3224" i="2"/>
  <c r="E3225" i="2" s="1"/>
  <c r="E3222" i="2"/>
  <c r="E3221" i="2"/>
  <c r="E3220" i="2"/>
  <c r="E3219" i="2"/>
  <c r="E3218" i="2"/>
  <c r="E3217" i="2"/>
  <c r="E3215" i="2"/>
  <c r="E3216" i="2" s="1"/>
  <c r="E3213" i="2"/>
  <c r="E3212" i="2"/>
  <c r="E3211" i="2"/>
  <c r="E3210" i="2"/>
  <c r="E3209" i="2"/>
  <c r="E3208" i="2"/>
  <c r="E3206" i="2"/>
  <c r="E3207" i="2" s="1"/>
  <c r="E3204" i="2"/>
  <c r="E3203" i="2"/>
  <c r="E3202" i="2"/>
  <c r="E3201" i="2"/>
  <c r="E3200" i="2"/>
  <c r="E3199" i="2"/>
  <c r="E3197" i="2"/>
  <c r="E3198" i="2" s="1"/>
  <c r="E3195" i="2"/>
  <c r="E3194" i="2"/>
  <c r="E3193" i="2"/>
  <c r="E3192" i="2"/>
  <c r="E3191" i="2"/>
  <c r="E3190" i="2"/>
  <c r="E3188" i="2"/>
  <c r="E3189" i="2" s="1"/>
  <c r="E3186" i="2"/>
  <c r="E3185" i="2"/>
  <c r="E3184" i="2"/>
  <c r="E3183" i="2"/>
  <c r="E3182" i="2"/>
  <c r="E3181" i="2"/>
  <c r="E3179" i="2"/>
  <c r="E3180" i="2" s="1"/>
  <c r="E3177" i="2"/>
  <c r="E3176" i="2"/>
  <c r="E3175" i="2"/>
  <c r="E3174" i="2"/>
  <c r="E3173" i="2"/>
  <c r="E3172" i="2"/>
  <c r="E3170" i="2"/>
  <c r="E3171" i="2" s="1"/>
  <c r="E3168" i="2"/>
  <c r="E3167" i="2"/>
  <c r="E3166" i="2"/>
  <c r="E3165" i="2"/>
  <c r="E3164" i="2"/>
  <c r="E3163" i="2"/>
  <c r="E3161" i="2"/>
  <c r="E3162" i="2" s="1"/>
  <c r="E3159" i="2"/>
  <c r="E3158" i="2"/>
  <c r="F3256" i="2"/>
  <c r="F3255" i="2"/>
  <c r="K3255" i="2" s="1"/>
  <c r="F3254" i="2"/>
  <c r="K3254" i="2" s="1"/>
  <c r="F3253" i="2"/>
  <c r="K3253" i="2" s="1"/>
  <c r="F3252" i="2"/>
  <c r="K3252" i="2" s="1"/>
  <c r="F3251" i="2"/>
  <c r="K3251" i="2" s="1"/>
  <c r="F3247" i="2"/>
  <c r="K3247" i="2" s="1"/>
  <c r="F3246" i="2"/>
  <c r="K3246" i="2" s="1"/>
  <c r="F3245" i="2"/>
  <c r="K3245" i="2" s="1"/>
  <c r="F3244" i="2"/>
  <c r="K3244" i="2" s="1"/>
  <c r="F3243" i="2"/>
  <c r="K3243" i="2" s="1"/>
  <c r="F3242" i="2"/>
  <c r="K3242" i="2" s="1"/>
  <c r="F3238" i="2"/>
  <c r="K3238" i="2" s="1"/>
  <c r="F3237" i="2"/>
  <c r="F3236" i="2"/>
  <c r="K3236" i="2" s="1"/>
  <c r="F3235" i="2"/>
  <c r="K3235" i="2" s="1"/>
  <c r="F3234" i="2"/>
  <c r="K3234" i="2" s="1"/>
  <c r="F3233" i="2"/>
  <c r="K3233" i="2" s="1"/>
  <c r="F3229" i="2"/>
  <c r="K3229" i="2" s="1"/>
  <c r="F3228" i="2"/>
  <c r="K3228" i="2" s="1"/>
  <c r="F3227" i="2"/>
  <c r="K3227" i="2" s="1"/>
  <c r="F3226" i="2"/>
  <c r="K3226" i="2" s="1"/>
  <c r="F3225" i="2"/>
  <c r="F3224" i="2"/>
  <c r="K3224" i="2" s="1"/>
  <c r="F3220" i="2"/>
  <c r="K3220" i="2" s="1"/>
  <c r="F3219" i="2"/>
  <c r="K3219" i="2" s="1"/>
  <c r="F3218" i="2"/>
  <c r="F3217" i="2"/>
  <c r="K3217" i="2" s="1"/>
  <c r="F3216" i="2"/>
  <c r="K3216" i="2" s="1"/>
  <c r="F3215" i="2"/>
  <c r="K3215" i="2" s="1"/>
  <c r="F3211" i="2"/>
  <c r="F3210" i="2"/>
  <c r="K3210" i="2" s="1"/>
  <c r="F3209" i="2"/>
  <c r="K3209" i="2" s="1"/>
  <c r="F3208" i="2"/>
  <c r="F3207" i="2"/>
  <c r="K3207" i="2" s="1"/>
  <c r="F3206" i="2"/>
  <c r="K3206" i="2" s="1"/>
  <c r="F3202" i="2"/>
  <c r="K3202" i="2" s="1"/>
  <c r="F3201" i="2"/>
  <c r="K3201" i="2" s="1"/>
  <c r="F3200" i="2"/>
  <c r="F3199" i="2"/>
  <c r="K3199" i="2" s="1"/>
  <c r="F3198" i="2"/>
  <c r="K3198" i="2" s="1"/>
  <c r="F3197" i="2"/>
  <c r="K3197" i="2" s="1"/>
  <c r="F3193" i="2"/>
  <c r="F3192" i="2"/>
  <c r="K3192" i="2" s="1"/>
  <c r="F3191" i="2"/>
  <c r="K3191" i="2" s="1"/>
  <c r="F3190" i="2"/>
  <c r="K3190" i="2" s="1"/>
  <c r="F3189" i="2"/>
  <c r="F3188" i="2"/>
  <c r="K3188" i="2" s="1"/>
  <c r="F3184" i="2"/>
  <c r="K3184" i="2" s="1"/>
  <c r="F3183" i="2"/>
  <c r="K3183" i="2" s="1"/>
  <c r="F3182" i="2"/>
  <c r="K3182" i="2" s="1"/>
  <c r="F3181" i="2"/>
  <c r="K3181" i="2" s="1"/>
  <c r="F3180" i="2"/>
  <c r="K3180" i="2" s="1"/>
  <c r="F3179" i="2"/>
  <c r="F3175" i="2"/>
  <c r="K3175" i="2" s="1"/>
  <c r="F3174" i="2"/>
  <c r="F3173" i="2"/>
  <c r="K3173" i="2" s="1"/>
  <c r="F3172" i="2"/>
  <c r="K3172" i="2" s="1"/>
  <c r="F3171" i="2"/>
  <c r="F3170" i="2"/>
  <c r="K3170" i="2" s="1"/>
  <c r="F3166" i="2"/>
  <c r="K3166" i="2" s="1"/>
  <c r="F3165" i="2"/>
  <c r="K3165" i="2" s="1"/>
  <c r="F3164" i="2"/>
  <c r="F3163" i="2"/>
  <c r="K3163" i="2" s="1"/>
  <c r="F3162" i="2"/>
  <c r="K3162" i="2" s="1"/>
  <c r="F3161" i="2"/>
  <c r="K3161" i="2" s="1"/>
  <c r="E3155" i="2"/>
  <c r="E3156" i="2"/>
  <c r="E3157" i="2"/>
  <c r="E3154" i="2"/>
  <c r="E3152" i="2"/>
  <c r="E3153" i="2" s="1"/>
  <c r="E3150" i="2"/>
  <c r="E3149" i="2"/>
  <c r="F3155" i="2"/>
  <c r="K3155" i="2" s="1"/>
  <c r="F3154" i="2"/>
  <c r="K3154" i="2" s="1"/>
  <c r="F3153" i="2"/>
  <c r="K3153" i="2" s="1"/>
  <c r="F3152" i="2"/>
  <c r="K3152" i="2" s="1"/>
  <c r="F440" i="2"/>
  <c r="F3156" i="2"/>
  <c r="K3156" i="2" s="1"/>
  <c r="F3157" i="2"/>
  <c r="K3157" i="2" s="1"/>
  <c r="K3256" i="2"/>
  <c r="D3256" i="2"/>
  <c r="D3255" i="2"/>
  <c r="D3254" i="2"/>
  <c r="D3253" i="2"/>
  <c r="D3252" i="2"/>
  <c r="D3251" i="2"/>
  <c r="D3250" i="2"/>
  <c r="D3249" i="2"/>
  <c r="D3248" i="2"/>
  <c r="D3247" i="2"/>
  <c r="D3246" i="2"/>
  <c r="D3245" i="2"/>
  <c r="D3244" i="2"/>
  <c r="D3243" i="2"/>
  <c r="D3242" i="2"/>
  <c r="D3241" i="2"/>
  <c r="D3240" i="2"/>
  <c r="D3239" i="2"/>
  <c r="D3238" i="2"/>
  <c r="K3237" i="2"/>
  <c r="D3237" i="2"/>
  <c r="D3236" i="2"/>
  <c r="D3235" i="2"/>
  <c r="D3234" i="2"/>
  <c r="D3233" i="2"/>
  <c r="D3232" i="2"/>
  <c r="D3231" i="2"/>
  <c r="D3230" i="2"/>
  <c r="D3229" i="2"/>
  <c r="D3228" i="2"/>
  <c r="D3227" i="2"/>
  <c r="D3226" i="2"/>
  <c r="K3225" i="2"/>
  <c r="D3225" i="2"/>
  <c r="D3224" i="2"/>
  <c r="D3223" i="2"/>
  <c r="D3222" i="2"/>
  <c r="D3221" i="2"/>
  <c r="D3220" i="2"/>
  <c r="D3219" i="2"/>
  <c r="K3218" i="2"/>
  <c r="D3218" i="2"/>
  <c r="D3217" i="2"/>
  <c r="D3216" i="2"/>
  <c r="D3215" i="2"/>
  <c r="D3214" i="2"/>
  <c r="D3213" i="2"/>
  <c r="D3212" i="2"/>
  <c r="K3211" i="2"/>
  <c r="D3211" i="2"/>
  <c r="D3210" i="2"/>
  <c r="D3209" i="2"/>
  <c r="K3208" i="2"/>
  <c r="D3208" i="2"/>
  <c r="D3207" i="2"/>
  <c r="D3206" i="2"/>
  <c r="D3205" i="2"/>
  <c r="D3204" i="2"/>
  <c r="D3203" i="2"/>
  <c r="D3202" i="2"/>
  <c r="D3201" i="2"/>
  <c r="K3200" i="2"/>
  <c r="D3200" i="2"/>
  <c r="D3199" i="2"/>
  <c r="D3198" i="2"/>
  <c r="D3197" i="2"/>
  <c r="D3196" i="2"/>
  <c r="D3195" i="2"/>
  <c r="D3194" i="2"/>
  <c r="K3193" i="2"/>
  <c r="D3193" i="2"/>
  <c r="D3192" i="2"/>
  <c r="D3191" i="2"/>
  <c r="D3190" i="2"/>
  <c r="K3189" i="2"/>
  <c r="D3189" i="2"/>
  <c r="D3188" i="2"/>
  <c r="D3187" i="2"/>
  <c r="D3186" i="2"/>
  <c r="D3185" i="2"/>
  <c r="D3184" i="2"/>
  <c r="D3183" i="2"/>
  <c r="D3182" i="2"/>
  <c r="D3181" i="2"/>
  <c r="D3180" i="2"/>
  <c r="K3179" i="2"/>
  <c r="D3179" i="2"/>
  <c r="D3178" i="2"/>
  <c r="D3177" i="2"/>
  <c r="D3176" i="2"/>
  <c r="D3175" i="2"/>
  <c r="K3174" i="2"/>
  <c r="D3174" i="2"/>
  <c r="D3173" i="2"/>
  <c r="D3172" i="2"/>
  <c r="K3171" i="2"/>
  <c r="D3171" i="2"/>
  <c r="D3170" i="2"/>
  <c r="D3169" i="2"/>
  <c r="D3168" i="2"/>
  <c r="D3167" i="2"/>
  <c r="D3166" i="2"/>
  <c r="D3165" i="2"/>
  <c r="K3164" i="2"/>
  <c r="D3164" i="2"/>
  <c r="D3163" i="2"/>
  <c r="D3162" i="2"/>
  <c r="D3161" i="2"/>
  <c r="D3160" i="2"/>
  <c r="D3159" i="2"/>
  <c r="D3158" i="2"/>
  <c r="D3157" i="2"/>
  <c r="D3156" i="2"/>
  <c r="D3155" i="2"/>
  <c r="D3154" i="2"/>
  <c r="D3153" i="2"/>
  <c r="D3152" i="2"/>
  <c r="D3151" i="2"/>
  <c r="D3150" i="2"/>
  <c r="D3149" i="2"/>
  <c r="E3147" i="2"/>
  <c r="E3146" i="2"/>
  <c r="E3145" i="2"/>
  <c r="E3144" i="2"/>
  <c r="E3143" i="2"/>
  <c r="E3142" i="2"/>
  <c r="E3141" i="2"/>
  <c r="F3140" i="2"/>
  <c r="E3140" i="2"/>
  <c r="E3138" i="2"/>
  <c r="F3137" i="2"/>
  <c r="F3147" i="2" s="1"/>
  <c r="E3137" i="2"/>
  <c r="E3135" i="2"/>
  <c r="E3134" i="2"/>
  <c r="E3133" i="2"/>
  <c r="E3132" i="2"/>
  <c r="E3131" i="2"/>
  <c r="E3130" i="2"/>
  <c r="E3129" i="2"/>
  <c r="F3128" i="2"/>
  <c r="E3128" i="2"/>
  <c r="E3126" i="2"/>
  <c r="F3125" i="2"/>
  <c r="F3135" i="2" s="1"/>
  <c r="E3125" i="2"/>
  <c r="E3123" i="2"/>
  <c r="E3122" i="2"/>
  <c r="E3121" i="2"/>
  <c r="E3120" i="2"/>
  <c r="E3119" i="2"/>
  <c r="E3118" i="2"/>
  <c r="E3117" i="2"/>
  <c r="F3116" i="2"/>
  <c r="E3116" i="2"/>
  <c r="E3114" i="2"/>
  <c r="F3113" i="2"/>
  <c r="F3123" i="2" s="1"/>
  <c r="E3113" i="2"/>
  <c r="E3111" i="2"/>
  <c r="E3110" i="2"/>
  <c r="E3109" i="2"/>
  <c r="E3108" i="2"/>
  <c r="E3107" i="2"/>
  <c r="E3106" i="2"/>
  <c r="E3105" i="2"/>
  <c r="F3104" i="2"/>
  <c r="E3104" i="2"/>
  <c r="E3102" i="2"/>
  <c r="F3101" i="2"/>
  <c r="F3111" i="2" s="1"/>
  <c r="E3101" i="2"/>
  <c r="E3099" i="2"/>
  <c r="E3098" i="2"/>
  <c r="E3097" i="2"/>
  <c r="E3096" i="2"/>
  <c r="E3095" i="2"/>
  <c r="E3094" i="2"/>
  <c r="E3093" i="2"/>
  <c r="F3092" i="2"/>
  <c r="E3092" i="2"/>
  <c r="E3090" i="2"/>
  <c r="F3089" i="2"/>
  <c r="F3099" i="2" s="1"/>
  <c r="E3089" i="2"/>
  <c r="E3087" i="2"/>
  <c r="E3086" i="2"/>
  <c r="E3085" i="2"/>
  <c r="E3084" i="2"/>
  <c r="E3083" i="2"/>
  <c r="E3082" i="2"/>
  <c r="E3081" i="2"/>
  <c r="F3080" i="2"/>
  <c r="E3080" i="2"/>
  <c r="E3078" i="2"/>
  <c r="F3077" i="2"/>
  <c r="F3087" i="2" s="1"/>
  <c r="E3077" i="2"/>
  <c r="E3075" i="2"/>
  <c r="E3074" i="2"/>
  <c r="E3073" i="2"/>
  <c r="E3072" i="2"/>
  <c r="E3071" i="2"/>
  <c r="E3070" i="2"/>
  <c r="E3069" i="2"/>
  <c r="F3068" i="2"/>
  <c r="E3068" i="2"/>
  <c r="E3066" i="2"/>
  <c r="F3065" i="2"/>
  <c r="F3075" i="2" s="1"/>
  <c r="E3065" i="2"/>
  <c r="E3063" i="2"/>
  <c r="E3062" i="2"/>
  <c r="E3061" i="2"/>
  <c r="E3060" i="2"/>
  <c r="E3059" i="2"/>
  <c r="E3058" i="2"/>
  <c r="E3057" i="2"/>
  <c r="F3056" i="2"/>
  <c r="E3056" i="2"/>
  <c r="E3054" i="2"/>
  <c r="F3053" i="2"/>
  <c r="F3063" i="2" s="1"/>
  <c r="E3053" i="2"/>
  <c r="E3051" i="2"/>
  <c r="E3050" i="2"/>
  <c r="E3049" i="2"/>
  <c r="E3048" i="2"/>
  <c r="E3047" i="2"/>
  <c r="E3046" i="2"/>
  <c r="E3045" i="2"/>
  <c r="F3044" i="2"/>
  <c r="E3044" i="2"/>
  <c r="E3042" i="2"/>
  <c r="F3041" i="2"/>
  <c r="F3051" i="2" s="1"/>
  <c r="E3041" i="2"/>
  <c r="E3039" i="2"/>
  <c r="E3038" i="2"/>
  <c r="E3037" i="2"/>
  <c r="E3036" i="2"/>
  <c r="E3035" i="2"/>
  <c r="E3034" i="2"/>
  <c r="E3033" i="2"/>
  <c r="F3032" i="2"/>
  <c r="E3032" i="2"/>
  <c r="E3030" i="2"/>
  <c r="F3029" i="2"/>
  <c r="F3039" i="2" s="1"/>
  <c r="E3029" i="2"/>
  <c r="E3027" i="2"/>
  <c r="E3026" i="2"/>
  <c r="E3025" i="2"/>
  <c r="E3024" i="2"/>
  <c r="E3023" i="2"/>
  <c r="E3022" i="2"/>
  <c r="E3021" i="2"/>
  <c r="F3020" i="2"/>
  <c r="E3020" i="2"/>
  <c r="E3018" i="2"/>
  <c r="F3017" i="2"/>
  <c r="F3027" i="2" s="1"/>
  <c r="E3017" i="2"/>
  <c r="E3008" i="2"/>
  <c r="E3006" i="2"/>
  <c r="E3005" i="2"/>
  <c r="F3008" i="2"/>
  <c r="F3005" i="2"/>
  <c r="F3014" i="2" s="1"/>
  <c r="D3148" i="2"/>
  <c r="D3147" i="2"/>
  <c r="D3146" i="2"/>
  <c r="D3145" i="2"/>
  <c r="D3144" i="2"/>
  <c r="D3143" i="2"/>
  <c r="D3142" i="2"/>
  <c r="D3141" i="2"/>
  <c r="D3140" i="2"/>
  <c r="D3139" i="2"/>
  <c r="D3138" i="2"/>
  <c r="D3137" i="2"/>
  <c r="D3136" i="2"/>
  <c r="D3135" i="2"/>
  <c r="D3134" i="2"/>
  <c r="D3133" i="2"/>
  <c r="D3132" i="2"/>
  <c r="D3131" i="2"/>
  <c r="D3130" i="2"/>
  <c r="D3129" i="2"/>
  <c r="D3128" i="2"/>
  <c r="D3127" i="2"/>
  <c r="D3126" i="2"/>
  <c r="D3125" i="2"/>
  <c r="D3124" i="2"/>
  <c r="D3123" i="2"/>
  <c r="D3122" i="2"/>
  <c r="D3121" i="2"/>
  <c r="D3120" i="2"/>
  <c r="D3119" i="2"/>
  <c r="D3118" i="2"/>
  <c r="D3117" i="2"/>
  <c r="D3116" i="2"/>
  <c r="D3115" i="2"/>
  <c r="D3114" i="2"/>
  <c r="D3113" i="2"/>
  <c r="D3112" i="2"/>
  <c r="D3111" i="2"/>
  <c r="D3110" i="2"/>
  <c r="D3109" i="2"/>
  <c r="D3108" i="2"/>
  <c r="D3107" i="2"/>
  <c r="D3106" i="2"/>
  <c r="D3105" i="2"/>
  <c r="D3104" i="2"/>
  <c r="D3103" i="2"/>
  <c r="D3102" i="2"/>
  <c r="D3101" i="2"/>
  <c r="D3100" i="2"/>
  <c r="D3099" i="2"/>
  <c r="D3098" i="2"/>
  <c r="D3097" i="2"/>
  <c r="D3096" i="2"/>
  <c r="D3095" i="2"/>
  <c r="D3094" i="2"/>
  <c r="D3093" i="2"/>
  <c r="D3092" i="2"/>
  <c r="D3091" i="2"/>
  <c r="D3090" i="2"/>
  <c r="D3089" i="2"/>
  <c r="D3088" i="2"/>
  <c r="D3087" i="2"/>
  <c r="D3086" i="2"/>
  <c r="D3085" i="2"/>
  <c r="D3084" i="2"/>
  <c r="D3083" i="2"/>
  <c r="D3082" i="2"/>
  <c r="D3081" i="2"/>
  <c r="D3080" i="2"/>
  <c r="D3079" i="2"/>
  <c r="D3078" i="2"/>
  <c r="D3077" i="2"/>
  <c r="D3076" i="2"/>
  <c r="D3075" i="2"/>
  <c r="D3074" i="2"/>
  <c r="D3073" i="2"/>
  <c r="D3072" i="2"/>
  <c r="D3071" i="2"/>
  <c r="D3070" i="2"/>
  <c r="D3069" i="2"/>
  <c r="D3068" i="2"/>
  <c r="D3067" i="2"/>
  <c r="D3066" i="2"/>
  <c r="D3065" i="2"/>
  <c r="D3064" i="2"/>
  <c r="D3063" i="2"/>
  <c r="D3062" i="2"/>
  <c r="D3061" i="2"/>
  <c r="D3060" i="2"/>
  <c r="D3059" i="2"/>
  <c r="D3058" i="2"/>
  <c r="D3057" i="2"/>
  <c r="D3056" i="2"/>
  <c r="D3055" i="2"/>
  <c r="D3054" i="2"/>
  <c r="D3053" i="2"/>
  <c r="D3052" i="2"/>
  <c r="D3051" i="2"/>
  <c r="D3050" i="2"/>
  <c r="D3049" i="2"/>
  <c r="D3048" i="2"/>
  <c r="D3047" i="2"/>
  <c r="D3046" i="2"/>
  <c r="D3045" i="2"/>
  <c r="D3044" i="2"/>
  <c r="D3043" i="2"/>
  <c r="D3042" i="2"/>
  <c r="D3041" i="2"/>
  <c r="D3040" i="2"/>
  <c r="D3039" i="2"/>
  <c r="D3038" i="2"/>
  <c r="D3037" i="2"/>
  <c r="D3036" i="2"/>
  <c r="D3035" i="2"/>
  <c r="D3034" i="2"/>
  <c r="D3033" i="2"/>
  <c r="D3032" i="2"/>
  <c r="D3031" i="2"/>
  <c r="D3030" i="2"/>
  <c r="D3029" i="2"/>
  <c r="D3028" i="2"/>
  <c r="D3027" i="2"/>
  <c r="D3026" i="2"/>
  <c r="D3025" i="2"/>
  <c r="D3024" i="2"/>
  <c r="D3023" i="2"/>
  <c r="D3022" i="2"/>
  <c r="D3021" i="2"/>
  <c r="D3020" i="2"/>
  <c r="D3019" i="2"/>
  <c r="D3018" i="2"/>
  <c r="D3017" i="2"/>
  <c r="D3016" i="2"/>
  <c r="E3015" i="2"/>
  <c r="D3015" i="2"/>
  <c r="E3014" i="2"/>
  <c r="D3014" i="2"/>
  <c r="E3013" i="2"/>
  <c r="D3013" i="2"/>
  <c r="E3012" i="2"/>
  <c r="D3012" i="2"/>
  <c r="E3011" i="2"/>
  <c r="D3011" i="2"/>
  <c r="E3010" i="2"/>
  <c r="D3010" i="2"/>
  <c r="E3009" i="2"/>
  <c r="D3009" i="2"/>
  <c r="D3008" i="2"/>
  <c r="D3007" i="2"/>
  <c r="D3006" i="2"/>
  <c r="D3005" i="2"/>
  <c r="E3003" i="2"/>
  <c r="E3002" i="2"/>
  <c r="E3001" i="2"/>
  <c r="E3000" i="2"/>
  <c r="E2999" i="2"/>
  <c r="E2998" i="2"/>
  <c r="E2997" i="2"/>
  <c r="E2996" i="2"/>
  <c r="E2994" i="2"/>
  <c r="E2993" i="2"/>
  <c r="E2991" i="2"/>
  <c r="E2990" i="2"/>
  <c r="E2989" i="2"/>
  <c r="E2988" i="2"/>
  <c r="E2987" i="2"/>
  <c r="E2986" i="2"/>
  <c r="E2985" i="2"/>
  <c r="E2984" i="2"/>
  <c r="E2982" i="2"/>
  <c r="E2981" i="2"/>
  <c r="E2979" i="2"/>
  <c r="E2978" i="2"/>
  <c r="E2977" i="2"/>
  <c r="E2976" i="2"/>
  <c r="E2975" i="2"/>
  <c r="E2974" i="2"/>
  <c r="E2973" i="2"/>
  <c r="E2972" i="2"/>
  <c r="E2970" i="2"/>
  <c r="E2969" i="2"/>
  <c r="E2967" i="2"/>
  <c r="E2966" i="2"/>
  <c r="E2965" i="2"/>
  <c r="E2964" i="2"/>
  <c r="E2963" i="2"/>
  <c r="E2962" i="2"/>
  <c r="E2961" i="2"/>
  <c r="E2960" i="2"/>
  <c r="E2958" i="2"/>
  <c r="E2957" i="2"/>
  <c r="E2955" i="2"/>
  <c r="E2954" i="2"/>
  <c r="E2953" i="2"/>
  <c r="E2952" i="2"/>
  <c r="E2951" i="2"/>
  <c r="E2950" i="2"/>
  <c r="E2949" i="2"/>
  <c r="E2948" i="2"/>
  <c r="E2946" i="2"/>
  <c r="E2945" i="2"/>
  <c r="E2943" i="2"/>
  <c r="E2942" i="2"/>
  <c r="E2941" i="2"/>
  <c r="E2940" i="2"/>
  <c r="E2939" i="2"/>
  <c r="E2938" i="2"/>
  <c r="E2937" i="2"/>
  <c r="E2936" i="2"/>
  <c r="E2934" i="2"/>
  <c r="E2933" i="2"/>
  <c r="E2931" i="2"/>
  <c r="E2930" i="2"/>
  <c r="E2929" i="2"/>
  <c r="E2928" i="2"/>
  <c r="E2927" i="2"/>
  <c r="E2926" i="2"/>
  <c r="E2925" i="2"/>
  <c r="E2924" i="2"/>
  <c r="E2922" i="2"/>
  <c r="E2921" i="2"/>
  <c r="E2919" i="2"/>
  <c r="E2918" i="2"/>
  <c r="E2917" i="2"/>
  <c r="E2916" i="2"/>
  <c r="E2915" i="2"/>
  <c r="E2914" i="2"/>
  <c r="E2913" i="2"/>
  <c r="E2912" i="2"/>
  <c r="E2910" i="2"/>
  <c r="E2909" i="2"/>
  <c r="E2907" i="2"/>
  <c r="E2906" i="2"/>
  <c r="E2905" i="2"/>
  <c r="E2904" i="2"/>
  <c r="E2903" i="2"/>
  <c r="E2902" i="2"/>
  <c r="E2901" i="2"/>
  <c r="E2900" i="2"/>
  <c r="E2898" i="2"/>
  <c r="E2897" i="2"/>
  <c r="E2895" i="2"/>
  <c r="E2894" i="2"/>
  <c r="E2893" i="2"/>
  <c r="E2892" i="2"/>
  <c r="E2891" i="2"/>
  <c r="E2890" i="2"/>
  <c r="E2889" i="2"/>
  <c r="E2888" i="2"/>
  <c r="E2886" i="2"/>
  <c r="E2885" i="2"/>
  <c r="E2883" i="2"/>
  <c r="E2882" i="2"/>
  <c r="E2881" i="2"/>
  <c r="E2880" i="2"/>
  <c r="E2879" i="2"/>
  <c r="E2878" i="2"/>
  <c r="E2877" i="2"/>
  <c r="E2876" i="2"/>
  <c r="E2874" i="2"/>
  <c r="E2873" i="2"/>
  <c r="F3003" i="2"/>
  <c r="F3002" i="2"/>
  <c r="F3001" i="2"/>
  <c r="F3000" i="2"/>
  <c r="F2999" i="2"/>
  <c r="F2998" i="2"/>
  <c r="F2997" i="2"/>
  <c r="F2996" i="2"/>
  <c r="F2991" i="2"/>
  <c r="F2990" i="2"/>
  <c r="F2989" i="2"/>
  <c r="F2988" i="2"/>
  <c r="F2987" i="2"/>
  <c r="F2986" i="2"/>
  <c r="F2985" i="2"/>
  <c r="F2984" i="2"/>
  <c r="F2979" i="2"/>
  <c r="F2978" i="2"/>
  <c r="F2977" i="2"/>
  <c r="F2976" i="2"/>
  <c r="F2975" i="2"/>
  <c r="F2974" i="2"/>
  <c r="F2973" i="2"/>
  <c r="F2972" i="2"/>
  <c r="F2967" i="2"/>
  <c r="F2966" i="2"/>
  <c r="F2965" i="2"/>
  <c r="F2964" i="2"/>
  <c r="F2963" i="2"/>
  <c r="F2962" i="2"/>
  <c r="F2961" i="2"/>
  <c r="F2960" i="2"/>
  <c r="F2955" i="2"/>
  <c r="F2954" i="2"/>
  <c r="F2953" i="2"/>
  <c r="F2952" i="2"/>
  <c r="F2951" i="2"/>
  <c r="F2950" i="2"/>
  <c r="F2949" i="2"/>
  <c r="F2948" i="2"/>
  <c r="F2943" i="2"/>
  <c r="F2942" i="2"/>
  <c r="F2941" i="2"/>
  <c r="F2940" i="2"/>
  <c r="F2939" i="2"/>
  <c r="F2938" i="2"/>
  <c r="F2937" i="2"/>
  <c r="F2936" i="2"/>
  <c r="F2931" i="2"/>
  <c r="F2930" i="2"/>
  <c r="F2929" i="2"/>
  <c r="F2928" i="2"/>
  <c r="F2927" i="2"/>
  <c r="F2926" i="2"/>
  <c r="F2925" i="2"/>
  <c r="F2924" i="2"/>
  <c r="F2919" i="2"/>
  <c r="F2918" i="2"/>
  <c r="F2917" i="2"/>
  <c r="F2916" i="2"/>
  <c r="F2915" i="2"/>
  <c r="F2914" i="2"/>
  <c r="F2913" i="2"/>
  <c r="F2912" i="2"/>
  <c r="F2907" i="2"/>
  <c r="F2906" i="2"/>
  <c r="F2905" i="2"/>
  <c r="F2904" i="2"/>
  <c r="F2903" i="2"/>
  <c r="F2902" i="2"/>
  <c r="F2901" i="2"/>
  <c r="F2900" i="2"/>
  <c r="F2895" i="2"/>
  <c r="F2894" i="2"/>
  <c r="F2893" i="2"/>
  <c r="F2892" i="2"/>
  <c r="F2891" i="2"/>
  <c r="F2890" i="2"/>
  <c r="F2889" i="2"/>
  <c r="F2888" i="2"/>
  <c r="F2883" i="2"/>
  <c r="F2882" i="2"/>
  <c r="F2881" i="2"/>
  <c r="F2880" i="2"/>
  <c r="F2879" i="2"/>
  <c r="F2878" i="2"/>
  <c r="F2877" i="2"/>
  <c r="F2876" i="2"/>
  <c r="E2865" i="2"/>
  <c r="E2866" i="2"/>
  <c r="E2867" i="2"/>
  <c r="E2868" i="2"/>
  <c r="E2869" i="2"/>
  <c r="E2870" i="2"/>
  <c r="E2871" i="2"/>
  <c r="E2864" i="2"/>
  <c r="E2862" i="2"/>
  <c r="E2861" i="2"/>
  <c r="F2870" i="2"/>
  <c r="F2869" i="2"/>
  <c r="F2868" i="2"/>
  <c r="F2867" i="2"/>
  <c r="F2866" i="2"/>
  <c r="F2865" i="2"/>
  <c r="F2864" i="2"/>
  <c r="D3004" i="2"/>
  <c r="D3003" i="2"/>
  <c r="D3002" i="2"/>
  <c r="D3001" i="2"/>
  <c r="D3000" i="2"/>
  <c r="D2999" i="2"/>
  <c r="D2998" i="2"/>
  <c r="D2997" i="2"/>
  <c r="D2996" i="2"/>
  <c r="D2995" i="2"/>
  <c r="D2994" i="2"/>
  <c r="D2993" i="2"/>
  <c r="D2992" i="2"/>
  <c r="D2991" i="2"/>
  <c r="D2990" i="2"/>
  <c r="D2989" i="2"/>
  <c r="D2988" i="2"/>
  <c r="D2987" i="2"/>
  <c r="D2986" i="2"/>
  <c r="D2985" i="2"/>
  <c r="D2984" i="2"/>
  <c r="D2983" i="2"/>
  <c r="D2982" i="2"/>
  <c r="D2981" i="2"/>
  <c r="D2980" i="2"/>
  <c r="D2979" i="2"/>
  <c r="D2978" i="2"/>
  <c r="D2977" i="2"/>
  <c r="D2976" i="2"/>
  <c r="D2975" i="2"/>
  <c r="D2974" i="2"/>
  <c r="D2973" i="2"/>
  <c r="D2972" i="2"/>
  <c r="D2971" i="2"/>
  <c r="D2970" i="2"/>
  <c r="D2969" i="2"/>
  <c r="D2968" i="2"/>
  <c r="D2967" i="2"/>
  <c r="D2966" i="2"/>
  <c r="D2965" i="2"/>
  <c r="D2964" i="2"/>
  <c r="D2963" i="2"/>
  <c r="D2962" i="2"/>
  <c r="D2961" i="2"/>
  <c r="D2960" i="2"/>
  <c r="D2959" i="2"/>
  <c r="D2958" i="2"/>
  <c r="D2957" i="2"/>
  <c r="D2956" i="2"/>
  <c r="D2955" i="2"/>
  <c r="D2954" i="2"/>
  <c r="D2953" i="2"/>
  <c r="D2952" i="2"/>
  <c r="D2951" i="2"/>
  <c r="D2950" i="2"/>
  <c r="D2949" i="2"/>
  <c r="D2948" i="2"/>
  <c r="D2947" i="2"/>
  <c r="D2946" i="2"/>
  <c r="D2945" i="2"/>
  <c r="D2944" i="2"/>
  <c r="D2943" i="2"/>
  <c r="D2942" i="2"/>
  <c r="D2941" i="2"/>
  <c r="D2940" i="2"/>
  <c r="D2939" i="2"/>
  <c r="D2938" i="2"/>
  <c r="D2937" i="2"/>
  <c r="D2936" i="2"/>
  <c r="D2935" i="2"/>
  <c r="D2934" i="2"/>
  <c r="D2933" i="2"/>
  <c r="D2932" i="2"/>
  <c r="D2931" i="2"/>
  <c r="D2930" i="2"/>
  <c r="D2929" i="2"/>
  <c r="D2928" i="2"/>
  <c r="D2927" i="2"/>
  <c r="D2926" i="2"/>
  <c r="D2925" i="2"/>
  <c r="D2924" i="2"/>
  <c r="D2923" i="2"/>
  <c r="D2922" i="2"/>
  <c r="D2921" i="2"/>
  <c r="D2920" i="2"/>
  <c r="D2919" i="2"/>
  <c r="D2918" i="2"/>
  <c r="D2917" i="2"/>
  <c r="D2916" i="2"/>
  <c r="D2915" i="2"/>
  <c r="D2914" i="2"/>
  <c r="D2913" i="2"/>
  <c r="D2912" i="2"/>
  <c r="D2911" i="2"/>
  <c r="D2910" i="2"/>
  <c r="D2909" i="2"/>
  <c r="D2908" i="2"/>
  <c r="D2907" i="2"/>
  <c r="D2906" i="2"/>
  <c r="D2905" i="2"/>
  <c r="D2904" i="2"/>
  <c r="D2903" i="2"/>
  <c r="D2902" i="2"/>
  <c r="D2901" i="2"/>
  <c r="D2900" i="2"/>
  <c r="D2899" i="2"/>
  <c r="D2898" i="2"/>
  <c r="D2897" i="2"/>
  <c r="D2896" i="2"/>
  <c r="D2895" i="2"/>
  <c r="D2894" i="2"/>
  <c r="D2893" i="2"/>
  <c r="D2892" i="2"/>
  <c r="D2891" i="2"/>
  <c r="D2890" i="2"/>
  <c r="D2889" i="2"/>
  <c r="D2888" i="2"/>
  <c r="D2887" i="2"/>
  <c r="D2886" i="2"/>
  <c r="D2885" i="2"/>
  <c r="D2884" i="2"/>
  <c r="D2883" i="2"/>
  <c r="D2882" i="2"/>
  <c r="D2881" i="2"/>
  <c r="D2880" i="2"/>
  <c r="D2879" i="2"/>
  <c r="D2878" i="2"/>
  <c r="D2877" i="2"/>
  <c r="D2876" i="2"/>
  <c r="D2875" i="2"/>
  <c r="D2874" i="2"/>
  <c r="D2873" i="2"/>
  <c r="D2872" i="2"/>
  <c r="F2871" i="2"/>
  <c r="D2871" i="2"/>
  <c r="D2870" i="2"/>
  <c r="D2869" i="2"/>
  <c r="D2868" i="2"/>
  <c r="D2867" i="2"/>
  <c r="D2866" i="2"/>
  <c r="D2865" i="2"/>
  <c r="D2864" i="2"/>
  <c r="D2863" i="2"/>
  <c r="D2862" i="2"/>
  <c r="D2861" i="2"/>
  <c r="D2321" i="2"/>
  <c r="D2322" i="2"/>
  <c r="D2323" i="2"/>
  <c r="D2324" i="2"/>
  <c r="D2325" i="2"/>
  <c r="D2326" i="2"/>
  <c r="D2327" i="2"/>
  <c r="D2328" i="2"/>
  <c r="D2329" i="2"/>
  <c r="D2330" i="2"/>
  <c r="D2331" i="2"/>
  <c r="D2332" i="2"/>
  <c r="D2333" i="2"/>
  <c r="D2334" i="2"/>
  <c r="D2335" i="2"/>
  <c r="D2336" i="2"/>
  <c r="D2337" i="2"/>
  <c r="D2338" i="2"/>
  <c r="D2339" i="2"/>
  <c r="D2340" i="2"/>
  <c r="D2341" i="2"/>
  <c r="D2342" i="2"/>
  <c r="D2343" i="2"/>
  <c r="D2344" i="2"/>
  <c r="D2345" i="2"/>
  <c r="D2346" i="2"/>
  <c r="D2347" i="2"/>
  <c r="D2348" i="2"/>
  <c r="D2349" i="2"/>
  <c r="D2350" i="2"/>
  <c r="D2351" i="2"/>
  <c r="D2352" i="2"/>
  <c r="D2353" i="2"/>
  <c r="D2354" i="2"/>
  <c r="D2355" i="2"/>
  <c r="D2356" i="2"/>
  <c r="D2357" i="2"/>
  <c r="D2358" i="2"/>
  <c r="D2359" i="2"/>
  <c r="D2360" i="2"/>
  <c r="D2361" i="2"/>
  <c r="D2362" i="2"/>
  <c r="D2363" i="2"/>
  <c r="D2364" i="2"/>
  <c r="D2365" i="2"/>
  <c r="D2366" i="2"/>
  <c r="D2367" i="2"/>
  <c r="D2368" i="2"/>
  <c r="D2369" i="2"/>
  <c r="D2370" i="2"/>
  <c r="D2371" i="2"/>
  <c r="D2372" i="2"/>
  <c r="D2373" i="2"/>
  <c r="D2374" i="2"/>
  <c r="D2375" i="2"/>
  <c r="D2376" i="2"/>
  <c r="D2377" i="2"/>
  <c r="D2378" i="2"/>
  <c r="D2379" i="2"/>
  <c r="D2380" i="2"/>
  <c r="D2381" i="2"/>
  <c r="D2382" i="2"/>
  <c r="D2383" i="2"/>
  <c r="D2384" i="2"/>
  <c r="D2385" i="2"/>
  <c r="D2386" i="2"/>
  <c r="D2387" i="2"/>
  <c r="D2388" i="2"/>
  <c r="D2389" i="2"/>
  <c r="D2390" i="2"/>
  <c r="D2391" i="2"/>
  <c r="D2392" i="2"/>
  <c r="D2393" i="2"/>
  <c r="D2394" i="2"/>
  <c r="D2395" i="2"/>
  <c r="D2396" i="2"/>
  <c r="D2397" i="2"/>
  <c r="D2398" i="2"/>
  <c r="D2399" i="2"/>
  <c r="D2400" i="2"/>
  <c r="D2401" i="2"/>
  <c r="D2402" i="2"/>
  <c r="D2403" i="2"/>
  <c r="D2404" i="2"/>
  <c r="D2405" i="2"/>
  <c r="D2406" i="2"/>
  <c r="D2407" i="2"/>
  <c r="D2408" i="2"/>
  <c r="D2409" i="2"/>
  <c r="D2410" i="2"/>
  <c r="D2411" i="2"/>
  <c r="D2412" i="2"/>
  <c r="D2413" i="2"/>
  <c r="D2414" i="2"/>
  <c r="D2415" i="2"/>
  <c r="D2416" i="2"/>
  <c r="D2417" i="2"/>
  <c r="D2418" i="2"/>
  <c r="D2419" i="2"/>
  <c r="D2420" i="2"/>
  <c r="D2421" i="2"/>
  <c r="D2422" i="2"/>
  <c r="D2423" i="2"/>
  <c r="D2424" i="2"/>
  <c r="D2425" i="2"/>
  <c r="D2426" i="2"/>
  <c r="D2427" i="2"/>
  <c r="D2428" i="2"/>
  <c r="D2429" i="2"/>
  <c r="D2430" i="2"/>
  <c r="D2431" i="2"/>
  <c r="D2432" i="2"/>
  <c r="D2433" i="2"/>
  <c r="D2434" i="2"/>
  <c r="D2435" i="2"/>
  <c r="D2436" i="2"/>
  <c r="D2437" i="2"/>
  <c r="D2438" i="2"/>
  <c r="D2439" i="2"/>
  <c r="D2440" i="2"/>
  <c r="D2441" i="2"/>
  <c r="D2442" i="2"/>
  <c r="D2443" i="2"/>
  <c r="D2444" i="2"/>
  <c r="D2445" i="2"/>
  <c r="D2446" i="2"/>
  <c r="D2447" i="2"/>
  <c r="D2448" i="2"/>
  <c r="D2449" i="2"/>
  <c r="D2450" i="2"/>
  <c r="D2451" i="2"/>
  <c r="D2452" i="2"/>
  <c r="D2453" i="2"/>
  <c r="D2454" i="2"/>
  <c r="D2455" i="2"/>
  <c r="D2456" i="2"/>
  <c r="D2457" i="2"/>
  <c r="D2458" i="2"/>
  <c r="D2459" i="2"/>
  <c r="D2460" i="2"/>
  <c r="D2461" i="2"/>
  <c r="D2462" i="2"/>
  <c r="D2463" i="2"/>
  <c r="D2464" i="2"/>
  <c r="D2465" i="2"/>
  <c r="D2466" i="2"/>
  <c r="D2467" i="2"/>
  <c r="D2468" i="2"/>
  <c r="D2469" i="2"/>
  <c r="D2470" i="2"/>
  <c r="D2471" i="2"/>
  <c r="D2472" i="2"/>
  <c r="D2473" i="2"/>
  <c r="D2474" i="2"/>
  <c r="D2475" i="2"/>
  <c r="D2476" i="2"/>
  <c r="D2477" i="2"/>
  <c r="D2478" i="2"/>
  <c r="D2479" i="2"/>
  <c r="D2480" i="2"/>
  <c r="D2481" i="2"/>
  <c r="D2482" i="2"/>
  <c r="D2483" i="2"/>
  <c r="D2484" i="2"/>
  <c r="D2485" i="2"/>
  <c r="D2486" i="2"/>
  <c r="D2487" i="2"/>
  <c r="D2488" i="2"/>
  <c r="D2489" i="2"/>
  <c r="D2490" i="2"/>
  <c r="D2491" i="2"/>
  <c r="D2492" i="2"/>
  <c r="D2493" i="2"/>
  <c r="D2494" i="2"/>
  <c r="D2495" i="2"/>
  <c r="D2496" i="2"/>
  <c r="D2497" i="2"/>
  <c r="D2498" i="2"/>
  <c r="D2499" i="2"/>
  <c r="D2500" i="2"/>
  <c r="D2501" i="2"/>
  <c r="D2502" i="2"/>
  <c r="D2503" i="2"/>
  <c r="D2504" i="2"/>
  <c r="D2505" i="2"/>
  <c r="D2506" i="2"/>
  <c r="D2507" i="2"/>
  <c r="D2508" i="2"/>
  <c r="D2509" i="2"/>
  <c r="D2510" i="2"/>
  <c r="D2511" i="2"/>
  <c r="D2512" i="2"/>
  <c r="D2513" i="2"/>
  <c r="D2514" i="2"/>
  <c r="D2515" i="2"/>
  <c r="D2516" i="2"/>
  <c r="D2517" i="2"/>
  <c r="D2518" i="2"/>
  <c r="D2519" i="2"/>
  <c r="D2520" i="2"/>
  <c r="D2521" i="2"/>
  <c r="D2522" i="2"/>
  <c r="D2523" i="2"/>
  <c r="D2524" i="2"/>
  <c r="D2525" i="2"/>
  <c r="D2526" i="2"/>
  <c r="D2527" i="2"/>
  <c r="D2528" i="2"/>
  <c r="D2529" i="2"/>
  <c r="D2530" i="2"/>
  <c r="D2531" i="2"/>
  <c r="D2532" i="2"/>
  <c r="D2533" i="2"/>
  <c r="D2534" i="2"/>
  <c r="D2535" i="2"/>
  <c r="D2536" i="2"/>
  <c r="D2537" i="2"/>
  <c r="D2538" i="2"/>
  <c r="D2539" i="2"/>
  <c r="D2540" i="2"/>
  <c r="D2541" i="2"/>
  <c r="D2542" i="2"/>
  <c r="D2543" i="2"/>
  <c r="D2544" i="2"/>
  <c r="D2545" i="2"/>
  <c r="D2546" i="2"/>
  <c r="D2547" i="2"/>
  <c r="D2548" i="2"/>
  <c r="D2549" i="2"/>
  <c r="D2550" i="2"/>
  <c r="D2551" i="2"/>
  <c r="D2552" i="2"/>
  <c r="D2553" i="2"/>
  <c r="D2554" i="2"/>
  <c r="D2555" i="2"/>
  <c r="D2556" i="2"/>
  <c r="D2557" i="2"/>
  <c r="D2558" i="2"/>
  <c r="D2559" i="2"/>
  <c r="D2560" i="2"/>
  <c r="D2561" i="2"/>
  <c r="D2562" i="2"/>
  <c r="D2563" i="2"/>
  <c r="D2564" i="2"/>
  <c r="D2565" i="2"/>
  <c r="D2566" i="2"/>
  <c r="D2567" i="2"/>
  <c r="D2568" i="2"/>
  <c r="D2569" i="2"/>
  <c r="D2570" i="2"/>
  <c r="D2571" i="2"/>
  <c r="D2572" i="2"/>
  <c r="D2573" i="2"/>
  <c r="D2574" i="2"/>
  <c r="D2575" i="2"/>
  <c r="D2576" i="2"/>
  <c r="D2577" i="2"/>
  <c r="D2578" i="2"/>
  <c r="D2579" i="2"/>
  <c r="D2580" i="2"/>
  <c r="D2581" i="2"/>
  <c r="D2582" i="2"/>
  <c r="D2583" i="2"/>
  <c r="D2584" i="2"/>
  <c r="D2585" i="2"/>
  <c r="D2586" i="2"/>
  <c r="D2587" i="2"/>
  <c r="D2588" i="2"/>
  <c r="D2589" i="2"/>
  <c r="D2590" i="2"/>
  <c r="D2591" i="2"/>
  <c r="D2592" i="2"/>
  <c r="D2593" i="2"/>
  <c r="D2594" i="2"/>
  <c r="D2595" i="2"/>
  <c r="D2596" i="2"/>
  <c r="D2597" i="2"/>
  <c r="D2598" i="2"/>
  <c r="D2599" i="2"/>
  <c r="D2600" i="2"/>
  <c r="D2601" i="2"/>
  <c r="D2602" i="2"/>
  <c r="D2603" i="2"/>
  <c r="D2604" i="2"/>
  <c r="D2605" i="2"/>
  <c r="D2606" i="2"/>
  <c r="D2607" i="2"/>
  <c r="D2608" i="2"/>
  <c r="D2609" i="2"/>
  <c r="D2610" i="2"/>
  <c r="D2611" i="2"/>
  <c r="D2612" i="2"/>
  <c r="D2613" i="2"/>
  <c r="D2614" i="2"/>
  <c r="D2615" i="2"/>
  <c r="D2616" i="2"/>
  <c r="D2617" i="2"/>
  <c r="D2618" i="2"/>
  <c r="D2619" i="2"/>
  <c r="D2620" i="2"/>
  <c r="D2621" i="2"/>
  <c r="D2622" i="2"/>
  <c r="D2623" i="2"/>
  <c r="D2624" i="2"/>
  <c r="D2625" i="2"/>
  <c r="D2626" i="2"/>
  <c r="D2627" i="2"/>
  <c r="D2628" i="2"/>
  <c r="D2629" i="2"/>
  <c r="D2630" i="2"/>
  <c r="D2631" i="2"/>
  <c r="D2632" i="2"/>
  <c r="D2633" i="2"/>
  <c r="D2634" i="2"/>
  <c r="D2635" i="2"/>
  <c r="D2636" i="2"/>
  <c r="D2637" i="2"/>
  <c r="D2638" i="2"/>
  <c r="D2639" i="2"/>
  <c r="D2640" i="2"/>
  <c r="D2641" i="2"/>
  <c r="D2642" i="2"/>
  <c r="D2643" i="2"/>
  <c r="D2644" i="2"/>
  <c r="D2645" i="2"/>
  <c r="D2646" i="2"/>
  <c r="D2647" i="2"/>
  <c r="D2648" i="2"/>
  <c r="D2649" i="2"/>
  <c r="D2650" i="2"/>
  <c r="D2651" i="2"/>
  <c r="D2652" i="2"/>
  <c r="D2653" i="2"/>
  <c r="D2654" i="2"/>
  <c r="D2655" i="2"/>
  <c r="D2656" i="2"/>
  <c r="D2657" i="2"/>
  <c r="D2658" i="2"/>
  <c r="D2659" i="2"/>
  <c r="D2660" i="2"/>
  <c r="D2661" i="2"/>
  <c r="D2662" i="2"/>
  <c r="D2663" i="2"/>
  <c r="D2664" i="2"/>
  <c r="D2665" i="2"/>
  <c r="D2666" i="2"/>
  <c r="D2667" i="2"/>
  <c r="D2668" i="2"/>
  <c r="D2669" i="2"/>
  <c r="D2670" i="2"/>
  <c r="D2671" i="2"/>
  <c r="D2672" i="2"/>
  <c r="D2673" i="2"/>
  <c r="D2674" i="2"/>
  <c r="D2675" i="2"/>
  <c r="D2676" i="2"/>
  <c r="D2677" i="2"/>
  <c r="D2678" i="2"/>
  <c r="D2679" i="2"/>
  <c r="D2680" i="2"/>
  <c r="D2681" i="2"/>
  <c r="D2682" i="2"/>
  <c r="D2683" i="2"/>
  <c r="D2684" i="2"/>
  <c r="D2685" i="2"/>
  <c r="D2686" i="2"/>
  <c r="D2687" i="2"/>
  <c r="D2688" i="2"/>
  <c r="D2689" i="2"/>
  <c r="D2690" i="2"/>
  <c r="D2691" i="2"/>
  <c r="D2692" i="2"/>
  <c r="D2693" i="2"/>
  <c r="D2694" i="2"/>
  <c r="D2695" i="2"/>
  <c r="D2696" i="2"/>
  <c r="D2697" i="2"/>
  <c r="D2698" i="2"/>
  <c r="D2699" i="2"/>
  <c r="D2700" i="2"/>
  <c r="D2701" i="2"/>
  <c r="D2702" i="2"/>
  <c r="D2703" i="2"/>
  <c r="D2704" i="2"/>
  <c r="D2705" i="2"/>
  <c r="D2706" i="2"/>
  <c r="D2707" i="2"/>
  <c r="D2708" i="2"/>
  <c r="D2709" i="2"/>
  <c r="D2710" i="2"/>
  <c r="D2711" i="2"/>
  <c r="D2712" i="2"/>
  <c r="D2713" i="2"/>
  <c r="D2714" i="2"/>
  <c r="D2715" i="2"/>
  <c r="D2716" i="2"/>
  <c r="D2717" i="2"/>
  <c r="D2718" i="2"/>
  <c r="D2719" i="2"/>
  <c r="D2720" i="2"/>
  <c r="D2721" i="2"/>
  <c r="D2722" i="2"/>
  <c r="D2723" i="2"/>
  <c r="D2724" i="2"/>
  <c r="D2725" i="2"/>
  <c r="D2726" i="2"/>
  <c r="D2727" i="2"/>
  <c r="D2728" i="2"/>
  <c r="D2729" i="2"/>
  <c r="D2730" i="2"/>
  <c r="D2731" i="2"/>
  <c r="D2732" i="2"/>
  <c r="D2733" i="2"/>
  <c r="D2734" i="2"/>
  <c r="D2735" i="2"/>
  <c r="D2736" i="2"/>
  <c r="D2737" i="2"/>
  <c r="D2738" i="2"/>
  <c r="D2739" i="2"/>
  <c r="D2740" i="2"/>
  <c r="D2741" i="2"/>
  <c r="D2742" i="2"/>
  <c r="D2743" i="2"/>
  <c r="D2744" i="2"/>
  <c r="D2745" i="2"/>
  <c r="D2746" i="2"/>
  <c r="D2747" i="2"/>
  <c r="D2748" i="2"/>
  <c r="D2749" i="2"/>
  <c r="D2750" i="2"/>
  <c r="D2751" i="2"/>
  <c r="D2752" i="2"/>
  <c r="D2753" i="2"/>
  <c r="D2754" i="2"/>
  <c r="D2755" i="2"/>
  <c r="D2756" i="2"/>
  <c r="D2757" i="2"/>
  <c r="D2758" i="2"/>
  <c r="D2759" i="2"/>
  <c r="D2760" i="2"/>
  <c r="D2761" i="2"/>
  <c r="D2762" i="2"/>
  <c r="D2763" i="2"/>
  <c r="D2764" i="2"/>
  <c r="D2765" i="2"/>
  <c r="D2766" i="2"/>
  <c r="D2767" i="2"/>
  <c r="D2768" i="2"/>
  <c r="D2769" i="2"/>
  <c r="D2770" i="2"/>
  <c r="D2771" i="2"/>
  <c r="D2772" i="2"/>
  <c r="D2773" i="2"/>
  <c r="D2774" i="2"/>
  <c r="D2775" i="2"/>
  <c r="D2776" i="2"/>
  <c r="D2777" i="2"/>
  <c r="D2778" i="2"/>
  <c r="D2779" i="2"/>
  <c r="D2780" i="2"/>
  <c r="D2781" i="2"/>
  <c r="D2782" i="2"/>
  <c r="D2783" i="2"/>
  <c r="D2784" i="2"/>
  <c r="D2785" i="2"/>
  <c r="D2786" i="2"/>
  <c r="D2787" i="2"/>
  <c r="D2788" i="2"/>
  <c r="D2789" i="2"/>
  <c r="D2790" i="2"/>
  <c r="D2791" i="2"/>
  <c r="D2792" i="2"/>
  <c r="D2793" i="2"/>
  <c r="D2794" i="2"/>
  <c r="D2795" i="2"/>
  <c r="D2796" i="2"/>
  <c r="D2797" i="2"/>
  <c r="D2798" i="2"/>
  <c r="D2799" i="2"/>
  <c r="D2800" i="2"/>
  <c r="D2801" i="2"/>
  <c r="D2802" i="2"/>
  <c r="D2803" i="2"/>
  <c r="D2804" i="2"/>
  <c r="D2805" i="2"/>
  <c r="D2806" i="2"/>
  <c r="D2807" i="2"/>
  <c r="D2808" i="2"/>
  <c r="D2809" i="2"/>
  <c r="D2810" i="2"/>
  <c r="D2811" i="2"/>
  <c r="D2812" i="2"/>
  <c r="D2813" i="2"/>
  <c r="D2814" i="2"/>
  <c r="D2815" i="2"/>
  <c r="D2816" i="2"/>
  <c r="D2817" i="2"/>
  <c r="D2818" i="2"/>
  <c r="D2819" i="2"/>
  <c r="D2820" i="2"/>
  <c r="D2821" i="2"/>
  <c r="D2822" i="2"/>
  <c r="D2823" i="2"/>
  <c r="D2824" i="2"/>
  <c r="D2825" i="2"/>
  <c r="D2826" i="2"/>
  <c r="D2827" i="2"/>
  <c r="D2828" i="2"/>
  <c r="D2829" i="2"/>
  <c r="D2830" i="2"/>
  <c r="D2831" i="2"/>
  <c r="D2832" i="2"/>
  <c r="D2833" i="2"/>
  <c r="D2834" i="2"/>
  <c r="D2835" i="2"/>
  <c r="D2836" i="2"/>
  <c r="D2837" i="2"/>
  <c r="D2838" i="2"/>
  <c r="D2839" i="2"/>
  <c r="D2840" i="2"/>
  <c r="D2841" i="2"/>
  <c r="D2842" i="2"/>
  <c r="D2843" i="2"/>
  <c r="D2844" i="2"/>
  <c r="D2845" i="2"/>
  <c r="D2846" i="2"/>
  <c r="D2847" i="2"/>
  <c r="D2848" i="2"/>
  <c r="D2849" i="2"/>
  <c r="D2850" i="2"/>
  <c r="D2851" i="2"/>
  <c r="D2852" i="2"/>
  <c r="D2853" i="2"/>
  <c r="D2854" i="2"/>
  <c r="D2855" i="2"/>
  <c r="D2856" i="2"/>
  <c r="D2857" i="2"/>
  <c r="D2858" i="2"/>
  <c r="D2859" i="2"/>
  <c r="D2860" i="2"/>
  <c r="F2856" i="2"/>
  <c r="E2855" i="2"/>
  <c r="E2856" i="2" s="1"/>
  <c r="K2854" i="2"/>
  <c r="E2854" i="2"/>
  <c r="K2853" i="2"/>
  <c r="E2853" i="2"/>
  <c r="K2852" i="2"/>
  <c r="E2852" i="2"/>
  <c r="K2851" i="2"/>
  <c r="E2851" i="2"/>
  <c r="K2850" i="2"/>
  <c r="E2850" i="2"/>
  <c r="K2849" i="2"/>
  <c r="E2849" i="2"/>
  <c r="E2846" i="2"/>
  <c r="E2858" i="2" s="1"/>
  <c r="E2859" i="2" s="1"/>
  <c r="F2841" i="2"/>
  <c r="E2840" i="2"/>
  <c r="E2841" i="2" s="1"/>
  <c r="K2839" i="2"/>
  <c r="E2839" i="2"/>
  <c r="K2838" i="2"/>
  <c r="E2838" i="2"/>
  <c r="K2837" i="2"/>
  <c r="E2837" i="2"/>
  <c r="K2836" i="2"/>
  <c r="E2836" i="2"/>
  <c r="K2835" i="2"/>
  <c r="E2835" i="2"/>
  <c r="K2834" i="2"/>
  <c r="E2834" i="2"/>
  <c r="E2831" i="2"/>
  <c r="E2843" i="2" s="1"/>
  <c r="E2844" i="2" s="1"/>
  <c r="F2826" i="2"/>
  <c r="E2825" i="2"/>
  <c r="E2826" i="2" s="1"/>
  <c r="K2824" i="2"/>
  <c r="E2824" i="2"/>
  <c r="K2823" i="2"/>
  <c r="E2823" i="2"/>
  <c r="K2822" i="2"/>
  <c r="E2822" i="2"/>
  <c r="K2821" i="2"/>
  <c r="E2821" i="2"/>
  <c r="K2820" i="2"/>
  <c r="E2820" i="2"/>
  <c r="K2819" i="2"/>
  <c r="E2819" i="2"/>
  <c r="E2816" i="2"/>
  <c r="E2828" i="2" s="1"/>
  <c r="E2829" i="2" s="1"/>
  <c r="F2811" i="2"/>
  <c r="E2810" i="2"/>
  <c r="E2811" i="2" s="1"/>
  <c r="K2809" i="2"/>
  <c r="E2809" i="2"/>
  <c r="K2808" i="2"/>
  <c r="E2808" i="2"/>
  <c r="K2807" i="2"/>
  <c r="E2807" i="2"/>
  <c r="K2806" i="2"/>
  <c r="E2806" i="2"/>
  <c r="K2805" i="2"/>
  <c r="E2805" i="2"/>
  <c r="K2804" i="2"/>
  <c r="E2804" i="2"/>
  <c r="E2801" i="2"/>
  <c r="E2813" i="2" s="1"/>
  <c r="E2814" i="2" s="1"/>
  <c r="F2796" i="2"/>
  <c r="E2795" i="2"/>
  <c r="E2796" i="2" s="1"/>
  <c r="K2794" i="2"/>
  <c r="E2794" i="2"/>
  <c r="K2793" i="2"/>
  <c r="E2793" i="2"/>
  <c r="K2792" i="2"/>
  <c r="E2792" i="2"/>
  <c r="K2791" i="2"/>
  <c r="E2791" i="2"/>
  <c r="K2790" i="2"/>
  <c r="E2790" i="2"/>
  <c r="K2789" i="2"/>
  <c r="E2789" i="2"/>
  <c r="E2786" i="2"/>
  <c r="E2787" i="2" s="1"/>
  <c r="F2781" i="2"/>
  <c r="E2780" i="2"/>
  <c r="E2781" i="2" s="1"/>
  <c r="K2779" i="2"/>
  <c r="E2779" i="2"/>
  <c r="K2778" i="2"/>
  <c r="E2778" i="2"/>
  <c r="K2777" i="2"/>
  <c r="E2777" i="2"/>
  <c r="K2776" i="2"/>
  <c r="E2776" i="2"/>
  <c r="K2775" i="2"/>
  <c r="E2775" i="2"/>
  <c r="K2774" i="2"/>
  <c r="E2774" i="2"/>
  <c r="E2771" i="2"/>
  <c r="E2772" i="2" s="1"/>
  <c r="F2766" i="2"/>
  <c r="E2765" i="2"/>
  <c r="E2766" i="2" s="1"/>
  <c r="K2764" i="2"/>
  <c r="E2764" i="2"/>
  <c r="K2763" i="2"/>
  <c r="E2763" i="2"/>
  <c r="K2762" i="2"/>
  <c r="E2762" i="2"/>
  <c r="K2761" i="2"/>
  <c r="E2761" i="2"/>
  <c r="K2760" i="2"/>
  <c r="E2760" i="2"/>
  <c r="K2759" i="2"/>
  <c r="E2759" i="2"/>
  <c r="E2756" i="2"/>
  <c r="E2768" i="2" s="1"/>
  <c r="E2769" i="2" s="1"/>
  <c r="F2751" i="2"/>
  <c r="E2750" i="2"/>
  <c r="K2749" i="2"/>
  <c r="E2749" i="2"/>
  <c r="K2748" i="2"/>
  <c r="E2748" i="2"/>
  <c r="K2747" i="2"/>
  <c r="E2747" i="2"/>
  <c r="K2746" i="2"/>
  <c r="E2746" i="2"/>
  <c r="K2745" i="2"/>
  <c r="E2745" i="2"/>
  <c r="K2744" i="2"/>
  <c r="E2744" i="2"/>
  <c r="E2741" i="2"/>
  <c r="E2753" i="2" s="1"/>
  <c r="E2754" i="2" s="1"/>
  <c r="F2736" i="2"/>
  <c r="E2735" i="2"/>
  <c r="E2736" i="2" s="1"/>
  <c r="K2734" i="2"/>
  <c r="E2734" i="2"/>
  <c r="K2733" i="2"/>
  <c r="E2733" i="2"/>
  <c r="K2732" i="2"/>
  <c r="E2732" i="2"/>
  <c r="K2731" i="2"/>
  <c r="E2731" i="2"/>
  <c r="K2730" i="2"/>
  <c r="E2730" i="2"/>
  <c r="K2729" i="2"/>
  <c r="E2729" i="2"/>
  <c r="E2726" i="2"/>
  <c r="E2738" i="2" s="1"/>
  <c r="E2739" i="2" s="1"/>
  <c r="F2721" i="2"/>
  <c r="E2720" i="2"/>
  <c r="E2721" i="2" s="1"/>
  <c r="K2719" i="2"/>
  <c r="E2719" i="2"/>
  <c r="K2718" i="2"/>
  <c r="E2718" i="2"/>
  <c r="K2717" i="2"/>
  <c r="E2717" i="2"/>
  <c r="K2716" i="2"/>
  <c r="E2716" i="2"/>
  <c r="K2715" i="2"/>
  <c r="E2715" i="2"/>
  <c r="K2714" i="2"/>
  <c r="E2714" i="2"/>
  <c r="E2711" i="2"/>
  <c r="E2723" i="2" s="1"/>
  <c r="E2724" i="2" s="1"/>
  <c r="F2706" i="2"/>
  <c r="E2705" i="2"/>
  <c r="E2706" i="2" s="1"/>
  <c r="K2704" i="2"/>
  <c r="E2704" i="2"/>
  <c r="K2703" i="2"/>
  <c r="E2703" i="2"/>
  <c r="K2702" i="2"/>
  <c r="E2702" i="2"/>
  <c r="K2701" i="2"/>
  <c r="E2701" i="2"/>
  <c r="K2700" i="2"/>
  <c r="E2700" i="2"/>
  <c r="K2699" i="2"/>
  <c r="E2699" i="2"/>
  <c r="E2696" i="2"/>
  <c r="E2708" i="2" s="1"/>
  <c r="E2709" i="2" s="1"/>
  <c r="F2691" i="2"/>
  <c r="E2690" i="2"/>
  <c r="E2691" i="2" s="1"/>
  <c r="K2689" i="2"/>
  <c r="E2689" i="2"/>
  <c r="K2688" i="2"/>
  <c r="E2688" i="2"/>
  <c r="K2687" i="2"/>
  <c r="E2687" i="2"/>
  <c r="K2686" i="2"/>
  <c r="E2686" i="2"/>
  <c r="K2685" i="2"/>
  <c r="E2685" i="2"/>
  <c r="K2684" i="2"/>
  <c r="E2684" i="2"/>
  <c r="E2681" i="2"/>
  <c r="E2693" i="2" s="1"/>
  <c r="E2694" i="2" s="1"/>
  <c r="F2679" i="2"/>
  <c r="F2676" i="2"/>
  <c r="E2675" i="2"/>
  <c r="E2676" i="2" s="1"/>
  <c r="K2674" i="2"/>
  <c r="E2674" i="2"/>
  <c r="K2673" i="2"/>
  <c r="E2673" i="2"/>
  <c r="K2672" i="2"/>
  <c r="E2672" i="2"/>
  <c r="K2671" i="2"/>
  <c r="E2671" i="2"/>
  <c r="K2670" i="2"/>
  <c r="E2670" i="2"/>
  <c r="K2669" i="2"/>
  <c r="E2669" i="2"/>
  <c r="E2666" i="2"/>
  <c r="E2667" i="2" s="1"/>
  <c r="F2664" i="2"/>
  <c r="F2661" i="2"/>
  <c r="E2660" i="2"/>
  <c r="E2661" i="2" s="1"/>
  <c r="K2659" i="2"/>
  <c r="E2659" i="2"/>
  <c r="K2658" i="2"/>
  <c r="E2658" i="2"/>
  <c r="K2657" i="2"/>
  <c r="E2657" i="2"/>
  <c r="K2656" i="2"/>
  <c r="E2656" i="2"/>
  <c r="K2655" i="2"/>
  <c r="E2655" i="2"/>
  <c r="K2654" i="2"/>
  <c r="E2654" i="2"/>
  <c r="E2651" i="2"/>
  <c r="E2663" i="2" s="1"/>
  <c r="E2664" i="2" s="1"/>
  <c r="F2649" i="2"/>
  <c r="F2646" i="2"/>
  <c r="E2645" i="2"/>
  <c r="K2644" i="2"/>
  <c r="E2644" i="2"/>
  <c r="K2643" i="2"/>
  <c r="E2643" i="2"/>
  <c r="K2642" i="2"/>
  <c r="E2642" i="2"/>
  <c r="K2641" i="2"/>
  <c r="E2641" i="2"/>
  <c r="K2640" i="2"/>
  <c r="E2640" i="2"/>
  <c r="K2639" i="2"/>
  <c r="E2639" i="2"/>
  <c r="E2636" i="2"/>
  <c r="E2648" i="2" s="1"/>
  <c r="E2649" i="2" s="1"/>
  <c r="F2634" i="2"/>
  <c r="F2631" i="2"/>
  <c r="E2630" i="2"/>
  <c r="E2631" i="2" s="1"/>
  <c r="K2629" i="2"/>
  <c r="E2629" i="2"/>
  <c r="K2628" i="2"/>
  <c r="E2628" i="2"/>
  <c r="K2627" i="2"/>
  <c r="E2627" i="2"/>
  <c r="K2626" i="2"/>
  <c r="E2626" i="2"/>
  <c r="K2625" i="2"/>
  <c r="E2625" i="2"/>
  <c r="K2624" i="2"/>
  <c r="E2624" i="2"/>
  <c r="E2621" i="2"/>
  <c r="E2633" i="2" s="1"/>
  <c r="E2634" i="2" s="1"/>
  <c r="E2615" i="2"/>
  <c r="E2616" i="2" s="1"/>
  <c r="E2614" i="2"/>
  <c r="E2613" i="2"/>
  <c r="E2612" i="2"/>
  <c r="E2611" i="2"/>
  <c r="E2610" i="2"/>
  <c r="E2609" i="2"/>
  <c r="E2606" i="2"/>
  <c r="E2618" i="2" s="1"/>
  <c r="E2619" i="2" s="1"/>
  <c r="E2600" i="2"/>
  <c r="E2601" i="2" s="1"/>
  <c r="E2599" i="2"/>
  <c r="E2598" i="2"/>
  <c r="E2597" i="2"/>
  <c r="E2596" i="2"/>
  <c r="E2595" i="2"/>
  <c r="E2594" i="2"/>
  <c r="E2591" i="2"/>
  <c r="E2603" i="2" s="1"/>
  <c r="E2604" i="2" s="1"/>
  <c r="E2585" i="2"/>
  <c r="E2586" i="2" s="1"/>
  <c r="E2584" i="2"/>
  <c r="E2583" i="2"/>
  <c r="E2582" i="2"/>
  <c r="E2581" i="2"/>
  <c r="E2580" i="2"/>
  <c r="E2579" i="2"/>
  <c r="E2576" i="2"/>
  <c r="E2588" i="2" s="1"/>
  <c r="E2589" i="2" s="1"/>
  <c r="E2570" i="2"/>
  <c r="E2571" i="2" s="1"/>
  <c r="E2569" i="2"/>
  <c r="E2568" i="2"/>
  <c r="E2567" i="2"/>
  <c r="E2566" i="2"/>
  <c r="E2565" i="2"/>
  <c r="E2564" i="2"/>
  <c r="E2561" i="2"/>
  <c r="E2573" i="2" s="1"/>
  <c r="E2574" i="2" s="1"/>
  <c r="E2555" i="2"/>
  <c r="E2556" i="2" s="1"/>
  <c r="E2554" i="2"/>
  <c r="E2553" i="2"/>
  <c r="E2552" i="2"/>
  <c r="E2551" i="2"/>
  <c r="E2550" i="2"/>
  <c r="E2549" i="2"/>
  <c r="E2546" i="2"/>
  <c r="E2558" i="2" s="1"/>
  <c r="E2559" i="2" s="1"/>
  <c r="E2540" i="2"/>
  <c r="E2539" i="2"/>
  <c r="E2538" i="2"/>
  <c r="E2537" i="2"/>
  <c r="E2536" i="2"/>
  <c r="E2535" i="2"/>
  <c r="E2534" i="2"/>
  <c r="E2531" i="2"/>
  <c r="E2543" i="2" s="1"/>
  <c r="E2544" i="2" s="1"/>
  <c r="E2525" i="2"/>
  <c r="E2526" i="2" s="1"/>
  <c r="E2524" i="2"/>
  <c r="E2523" i="2"/>
  <c r="E2522" i="2"/>
  <c r="E2521" i="2"/>
  <c r="E2520" i="2"/>
  <c r="E2519" i="2"/>
  <c r="E2516" i="2"/>
  <c r="E2517" i="2" s="1"/>
  <c r="E2510" i="2"/>
  <c r="E2511" i="2" s="1"/>
  <c r="E2509" i="2"/>
  <c r="E2508" i="2"/>
  <c r="E2507" i="2"/>
  <c r="E2506" i="2"/>
  <c r="E2505" i="2"/>
  <c r="E2504" i="2"/>
  <c r="E2501" i="2"/>
  <c r="E2502" i="2" s="1"/>
  <c r="E2495" i="2"/>
  <c r="E2496" i="2" s="1"/>
  <c r="E2494" i="2"/>
  <c r="E2493" i="2"/>
  <c r="E2492" i="2"/>
  <c r="E2491" i="2"/>
  <c r="E2490" i="2"/>
  <c r="E2489" i="2"/>
  <c r="E2486" i="2"/>
  <c r="E2498" i="2" s="1"/>
  <c r="E2499" i="2" s="1"/>
  <c r="E2480" i="2"/>
  <c r="E2481" i="2" s="1"/>
  <c r="E2479" i="2"/>
  <c r="E2478" i="2"/>
  <c r="E2477" i="2"/>
  <c r="E2476" i="2"/>
  <c r="E2475" i="2"/>
  <c r="E2474" i="2"/>
  <c r="E2471" i="2"/>
  <c r="E2483" i="2" s="1"/>
  <c r="E2484" i="2" s="1"/>
  <c r="E2465" i="2"/>
  <c r="E2466" i="2" s="1"/>
  <c r="E2464" i="2"/>
  <c r="E2463" i="2"/>
  <c r="E2462" i="2"/>
  <c r="E2461" i="2"/>
  <c r="E2460" i="2"/>
  <c r="E2459" i="2"/>
  <c r="E2456" i="2"/>
  <c r="E2457" i="2" s="1"/>
  <c r="E2450" i="2"/>
  <c r="E2451" i="2" s="1"/>
  <c r="E2449" i="2"/>
  <c r="E2448" i="2"/>
  <c r="E2447" i="2"/>
  <c r="E2446" i="2"/>
  <c r="E2445" i="2"/>
  <c r="E2444" i="2"/>
  <c r="E2441" i="2"/>
  <c r="E2453" i="2" s="1"/>
  <c r="E2454" i="2" s="1"/>
  <c r="E2435" i="2"/>
  <c r="E2434" i="2"/>
  <c r="E2433" i="2"/>
  <c r="E2432" i="2"/>
  <c r="E2431" i="2"/>
  <c r="E2430" i="2"/>
  <c r="E2429" i="2"/>
  <c r="E2426" i="2"/>
  <c r="E2438" i="2" s="1"/>
  <c r="E2439" i="2" s="1"/>
  <c r="E2420" i="2"/>
  <c r="E2419" i="2"/>
  <c r="E2418" i="2"/>
  <c r="E2417" i="2"/>
  <c r="E2416" i="2"/>
  <c r="E2415" i="2"/>
  <c r="E2414" i="2"/>
  <c r="E2411" i="2"/>
  <c r="E2423" i="2" s="1"/>
  <c r="E2424" i="2" s="1"/>
  <c r="E2405" i="2"/>
  <c r="E2406" i="2" s="1"/>
  <c r="E2404" i="2"/>
  <c r="E2403" i="2"/>
  <c r="E2402" i="2"/>
  <c r="E2401" i="2"/>
  <c r="E2400" i="2"/>
  <c r="E2399" i="2"/>
  <c r="E2396" i="2"/>
  <c r="E2408" i="2" s="1"/>
  <c r="E2409" i="2" s="1"/>
  <c r="E2390" i="2"/>
  <c r="E2391" i="2" s="1"/>
  <c r="E2389" i="2"/>
  <c r="E2388" i="2"/>
  <c r="E2387" i="2"/>
  <c r="E2386" i="2"/>
  <c r="E2385" i="2"/>
  <c r="E2384" i="2"/>
  <c r="E2381" i="2"/>
  <c r="E2393" i="2" s="1"/>
  <c r="E2394" i="2" s="1"/>
  <c r="E2375" i="2"/>
  <c r="E2376" i="2" s="1"/>
  <c r="E2374" i="2"/>
  <c r="E2373" i="2"/>
  <c r="E2372" i="2"/>
  <c r="E2371" i="2"/>
  <c r="E2370" i="2"/>
  <c r="E2369" i="2"/>
  <c r="E2366" i="2"/>
  <c r="E2378" i="2" s="1"/>
  <c r="E2379" i="2" s="1"/>
  <c r="E2360" i="2"/>
  <c r="E2361" i="2" s="1"/>
  <c r="E2359" i="2"/>
  <c r="E2358" i="2"/>
  <c r="E2357" i="2"/>
  <c r="E2356" i="2"/>
  <c r="E2355" i="2"/>
  <c r="E2354" i="2"/>
  <c r="E2351" i="2"/>
  <c r="E2352" i="2" s="1"/>
  <c r="E2345" i="2"/>
  <c r="E2346" i="2" s="1"/>
  <c r="E2344" i="2"/>
  <c r="E2343" i="2"/>
  <c r="E2342" i="2"/>
  <c r="E2341" i="2"/>
  <c r="E2340" i="2"/>
  <c r="E2339" i="2"/>
  <c r="E2336" i="2"/>
  <c r="E2348" i="2" s="1"/>
  <c r="E2349" i="2" s="1"/>
  <c r="E2325" i="2"/>
  <c r="E2326" i="2"/>
  <c r="E2327" i="2"/>
  <c r="E2328" i="2"/>
  <c r="E2329" i="2"/>
  <c r="E2330" i="2"/>
  <c r="E2331" i="2" s="1"/>
  <c r="E2324" i="2"/>
  <c r="E4671" i="2" l="1"/>
  <c r="D4330" i="2"/>
  <c r="F3015" i="2"/>
  <c r="D4408" i="2"/>
  <c r="D4392" i="2"/>
  <c r="D4404" i="2"/>
  <c r="E4407" i="2"/>
  <c r="D4525" i="2"/>
  <c r="D4586" i="2"/>
  <c r="D4643" i="2"/>
  <c r="E4645" i="2"/>
  <c r="E4421" i="2"/>
  <c r="D4449" i="2"/>
  <c r="D4451" i="2"/>
  <c r="D4453" i="2"/>
  <c r="E4457" i="2"/>
  <c r="E4458" i="2" s="1"/>
  <c r="D4465" i="2"/>
  <c r="E4483" i="2"/>
  <c r="E4538" i="2"/>
  <c r="D4632" i="2"/>
  <c r="E4601" i="2"/>
  <c r="E4646" i="2"/>
  <c r="E4649" i="2"/>
  <c r="D4403" i="2"/>
  <c r="D4450" i="2"/>
  <c r="D4452" i="2"/>
  <c r="D4454" i="2"/>
  <c r="E4469" i="2"/>
  <c r="E4470" i="2" s="1"/>
  <c r="D4527" i="2"/>
  <c r="D4394" i="2"/>
  <c r="E4423" i="2"/>
  <c r="E4431" i="2"/>
  <c r="E4478" i="2"/>
  <c r="D4510" i="2"/>
  <c r="D4512" i="2"/>
  <c r="D4514" i="2"/>
  <c r="D4529" i="2"/>
  <c r="E4587" i="2"/>
  <c r="E4603" i="2"/>
  <c r="E4611" i="2"/>
  <c r="D4634" i="2"/>
  <c r="D4644" i="2"/>
  <c r="D4648" i="2"/>
  <c r="H3690" i="2"/>
  <c r="H3753" i="2"/>
  <c r="D4390" i="2"/>
  <c r="E4419" i="2"/>
  <c r="E4466" i="2"/>
  <c r="D4509" i="2"/>
  <c r="D4511" i="2"/>
  <c r="D4513" i="2"/>
  <c r="E4523" i="2"/>
  <c r="E4562" i="2"/>
  <c r="E4563" i="2" s="1"/>
  <c r="D4568" i="2"/>
  <c r="E4599" i="2"/>
  <c r="D4630" i="2"/>
  <c r="E4667" i="2"/>
  <c r="E4668" i="2" s="1"/>
  <c r="D4647" i="2"/>
  <c r="D4629" i="2"/>
  <c r="D4631" i="2"/>
  <c r="E4626" i="2"/>
  <c r="E4628" i="2"/>
  <c r="D4633" i="2"/>
  <c r="D4673" i="2"/>
  <c r="D4674" i="2"/>
  <c r="D4675" i="2"/>
  <c r="D4676" i="2"/>
  <c r="D4677" i="2"/>
  <c r="D4678" i="2"/>
  <c r="D4679" i="2"/>
  <c r="E4652" i="2"/>
  <c r="E4653" i="2" s="1"/>
  <c r="D4658" i="2"/>
  <c r="D4659" i="2"/>
  <c r="D4660" i="2"/>
  <c r="D4661" i="2"/>
  <c r="D4662" i="2"/>
  <c r="D4663" i="2"/>
  <c r="D4664" i="2"/>
  <c r="E4598" i="2"/>
  <c r="E4600" i="2"/>
  <c r="E4602" i="2"/>
  <c r="E4604" i="2"/>
  <c r="E4605" i="2" s="1"/>
  <c r="D4585" i="2"/>
  <c r="D4589" i="2"/>
  <c r="D4583" i="2"/>
  <c r="D4584" i="2"/>
  <c r="D4588" i="2"/>
  <c r="D4569" i="2"/>
  <c r="D4571" i="2"/>
  <c r="D4573" i="2"/>
  <c r="E4577" i="2"/>
  <c r="E4578" i="2" s="1"/>
  <c r="D4570" i="2"/>
  <c r="D4572" i="2"/>
  <c r="D4574" i="2"/>
  <c r="E4607" i="2"/>
  <c r="E4608" i="2" s="1"/>
  <c r="D4613" i="2"/>
  <c r="D4614" i="2"/>
  <c r="D4615" i="2"/>
  <c r="D4616" i="2"/>
  <c r="D4617" i="2"/>
  <c r="D4618" i="2"/>
  <c r="D4619" i="2"/>
  <c r="E4592" i="2"/>
  <c r="E4593" i="2" s="1"/>
  <c r="E4539" i="2"/>
  <c r="E4541" i="2"/>
  <c r="E4543" i="2"/>
  <c r="E4540" i="2"/>
  <c r="E4542" i="2"/>
  <c r="E4544" i="2"/>
  <c r="E4524" i="2"/>
  <c r="E4528" i="2"/>
  <c r="D4526" i="2"/>
  <c r="E4517" i="2"/>
  <c r="E4518" i="2" s="1"/>
  <c r="D4508" i="2"/>
  <c r="E4502" i="2"/>
  <c r="E4503" i="2" s="1"/>
  <c r="E4480" i="2"/>
  <c r="E4482" i="2"/>
  <c r="E4484" i="2"/>
  <c r="E4485" i="2" s="1"/>
  <c r="E4479" i="2"/>
  <c r="E4481" i="2"/>
  <c r="D4463" i="2"/>
  <c r="D4464" i="2"/>
  <c r="D4468" i="2"/>
  <c r="D4467" i="2"/>
  <c r="D4448" i="2"/>
  <c r="E4487" i="2"/>
  <c r="E4488" i="2" s="1"/>
  <c r="D4493" i="2"/>
  <c r="D4494" i="2"/>
  <c r="D4495" i="2"/>
  <c r="D4496" i="2"/>
  <c r="D4497" i="2"/>
  <c r="D4498" i="2"/>
  <c r="D4499" i="2"/>
  <c r="E4547" i="2"/>
  <c r="E4548" i="2" s="1"/>
  <c r="D4553" i="2"/>
  <c r="D4554" i="2"/>
  <c r="D4555" i="2"/>
  <c r="D4556" i="2"/>
  <c r="D4557" i="2"/>
  <c r="D4558" i="2"/>
  <c r="D4559" i="2"/>
  <c r="E4472" i="2"/>
  <c r="E4473" i="2" s="1"/>
  <c r="E4532" i="2"/>
  <c r="E4533" i="2" s="1"/>
  <c r="E4418" i="2"/>
  <c r="E4420" i="2"/>
  <c r="E4422" i="2"/>
  <c r="E4424" i="2"/>
  <c r="D4406" i="2"/>
  <c r="D4405" i="2"/>
  <c r="D4409" i="2"/>
  <c r="D4389" i="2"/>
  <c r="D4391" i="2"/>
  <c r="D4393" i="2"/>
  <c r="E4397" i="2"/>
  <c r="E4398" i="2" s="1"/>
  <c r="D4388" i="2"/>
  <c r="E4427" i="2"/>
  <c r="E4428" i="2" s="1"/>
  <c r="D4433" i="2"/>
  <c r="D4434" i="2"/>
  <c r="D4435" i="2"/>
  <c r="D4436" i="2"/>
  <c r="D4437" i="2"/>
  <c r="D4438" i="2"/>
  <c r="D4439" i="2"/>
  <c r="E4412" i="2"/>
  <c r="E4413" i="2" s="1"/>
  <c r="E4382" i="2"/>
  <c r="E4383" i="2" s="1"/>
  <c r="E4373" i="2"/>
  <c r="E4374" i="2"/>
  <c r="E4375" i="2"/>
  <c r="E4376" i="2"/>
  <c r="E4377" i="2"/>
  <c r="E4378" i="2"/>
  <c r="E4379" i="2"/>
  <c r="E4380" i="2" s="1"/>
  <c r="E4352" i="2"/>
  <c r="E4353" i="2" s="1"/>
  <c r="H3861" i="2"/>
  <c r="E4332" i="2"/>
  <c r="H3717" i="2"/>
  <c r="H3852" i="2"/>
  <c r="E4334" i="2"/>
  <c r="E4335" i="2" s="1"/>
  <c r="E4367" i="2"/>
  <c r="E4368" i="2" s="1"/>
  <c r="D4358" i="2"/>
  <c r="D4359" i="2"/>
  <c r="D4360" i="2"/>
  <c r="D4361" i="2"/>
  <c r="D4362" i="2"/>
  <c r="D4363" i="2"/>
  <c r="D4364" i="2"/>
  <c r="D4343" i="2"/>
  <c r="D4344" i="2"/>
  <c r="D4345" i="2"/>
  <c r="D4346" i="2"/>
  <c r="D4347" i="2"/>
  <c r="D4348" i="2"/>
  <c r="D4349" i="2"/>
  <c r="D4331" i="2"/>
  <c r="D4333" i="2"/>
  <c r="E4328" i="2"/>
  <c r="D4329" i="2"/>
  <c r="E4326" i="2"/>
  <c r="E2817" i="2"/>
  <c r="H3681" i="2"/>
  <c r="H3744" i="2"/>
  <c r="H3789" i="2"/>
  <c r="F3098" i="2"/>
  <c r="H3708" i="2"/>
  <c r="H3699" i="2"/>
  <c r="E2468" i="2"/>
  <c r="E2469" i="2" s="1"/>
  <c r="F3026" i="2"/>
  <c r="E2513" i="2"/>
  <c r="E2514" i="2" s="1"/>
  <c r="F3038" i="2"/>
  <c r="H3816" i="2"/>
  <c r="H3807" i="2"/>
  <c r="H3798" i="2"/>
  <c r="E3825" i="2"/>
  <c r="H3663" i="2"/>
  <c r="F3146" i="2"/>
  <c r="F3134" i="2"/>
  <c r="F3122" i="2"/>
  <c r="F3110" i="2"/>
  <c r="F3086" i="2"/>
  <c r="F3074" i="2"/>
  <c r="F3062" i="2"/>
  <c r="F3050" i="2"/>
  <c r="E2832" i="2"/>
  <c r="E2798" i="2"/>
  <c r="E2799" i="2" s="1"/>
  <c r="E2783" i="2"/>
  <c r="E2784" i="2" s="1"/>
  <c r="E2802" i="2"/>
  <c r="E2847" i="2"/>
  <c r="E2757" i="2"/>
  <c r="E2742" i="2"/>
  <c r="E2727" i="2"/>
  <c r="E2712" i="2"/>
  <c r="E2697" i="2"/>
  <c r="E2682" i="2"/>
  <c r="E2652" i="2"/>
  <c r="E2678" i="2"/>
  <c r="E2679" i="2" s="1"/>
  <c r="E2622" i="2"/>
  <c r="E2637" i="2"/>
  <c r="E2607" i="2"/>
  <c r="E2592" i="2"/>
  <c r="E2577" i="2"/>
  <c r="E2562" i="2"/>
  <c r="E2547" i="2"/>
  <c r="E2532" i="2"/>
  <c r="E2528" i="2"/>
  <c r="E2529" i="2" s="1"/>
  <c r="E2487" i="2"/>
  <c r="E2472" i="2"/>
  <c r="E2442" i="2"/>
  <c r="E2427" i="2"/>
  <c r="E2412" i="2"/>
  <c r="E2397" i="2"/>
  <c r="E2382" i="2"/>
  <c r="E2367" i="2"/>
  <c r="E2363" i="2"/>
  <c r="E2364" i="2" s="1"/>
  <c r="E2337" i="2"/>
  <c r="F2619" i="2"/>
  <c r="F2616" i="2"/>
  <c r="K2614" i="2"/>
  <c r="K2613" i="2"/>
  <c r="K2612" i="2"/>
  <c r="K2611" i="2"/>
  <c r="K2610" i="2"/>
  <c r="K2609" i="2"/>
  <c r="F2604" i="2"/>
  <c r="F2601" i="2"/>
  <c r="K2599" i="2"/>
  <c r="K2598" i="2"/>
  <c r="K2597" i="2"/>
  <c r="K2596" i="2"/>
  <c r="K2595" i="2"/>
  <c r="K2594" i="2"/>
  <c r="F2589" i="2"/>
  <c r="F2586" i="2"/>
  <c r="K2584" i="2"/>
  <c r="K2583" i="2"/>
  <c r="K2582" i="2"/>
  <c r="K2581" i="2"/>
  <c r="K2580" i="2"/>
  <c r="K2579" i="2"/>
  <c r="F2574" i="2"/>
  <c r="F2571" i="2"/>
  <c r="K2569" i="2"/>
  <c r="K2568" i="2"/>
  <c r="K2567" i="2"/>
  <c r="K2566" i="2"/>
  <c r="K2565" i="2"/>
  <c r="K2564" i="2"/>
  <c r="F2559" i="2"/>
  <c r="F2556" i="2"/>
  <c r="K2554" i="2"/>
  <c r="K2553" i="2"/>
  <c r="K2552" i="2"/>
  <c r="K2551" i="2"/>
  <c r="K2550" i="2"/>
  <c r="K2549" i="2"/>
  <c r="F2544" i="2"/>
  <c r="F2541" i="2"/>
  <c r="K2539" i="2"/>
  <c r="K2538" i="2"/>
  <c r="K2537" i="2"/>
  <c r="K2536" i="2"/>
  <c r="K2535" i="2"/>
  <c r="K2534" i="2"/>
  <c r="F2529" i="2"/>
  <c r="F2526" i="2"/>
  <c r="K2524" i="2"/>
  <c r="K2523" i="2"/>
  <c r="K2522" i="2"/>
  <c r="K2521" i="2"/>
  <c r="K2520" i="2"/>
  <c r="K2519" i="2"/>
  <c r="F2498" i="2"/>
  <c r="F2499" i="2" s="1"/>
  <c r="F2495" i="2"/>
  <c r="F2496" i="2" s="1"/>
  <c r="F2494" i="2"/>
  <c r="K2494" i="2" s="1"/>
  <c r="F2493" i="2"/>
  <c r="K2493" i="2" s="1"/>
  <c r="F2492" i="2"/>
  <c r="K2492" i="2" s="1"/>
  <c r="F2491" i="2"/>
  <c r="K2491" i="2" s="1"/>
  <c r="F2490" i="2"/>
  <c r="K2490" i="2" s="1"/>
  <c r="F2489" i="2"/>
  <c r="K2489" i="2" s="1"/>
  <c r="F2483" i="2"/>
  <c r="F2484" i="2" s="1"/>
  <c r="F2480" i="2"/>
  <c r="F2481" i="2" s="1"/>
  <c r="F2479" i="2"/>
  <c r="K2479" i="2" s="1"/>
  <c r="F2478" i="2"/>
  <c r="K2478" i="2" s="1"/>
  <c r="F2477" i="2"/>
  <c r="K2477" i="2" s="1"/>
  <c r="F2476" i="2"/>
  <c r="K2476" i="2" s="1"/>
  <c r="F2475" i="2"/>
  <c r="K2475" i="2" s="1"/>
  <c r="F2474" i="2"/>
  <c r="K2474" i="2" s="1"/>
  <c r="F2468" i="2"/>
  <c r="F2469" i="2" s="1"/>
  <c r="F2465" i="2"/>
  <c r="F2466" i="2" s="1"/>
  <c r="F2464" i="2"/>
  <c r="K2464" i="2" s="1"/>
  <c r="F2463" i="2"/>
  <c r="K2463" i="2" s="1"/>
  <c r="F2462" i="2"/>
  <c r="K2462" i="2" s="1"/>
  <c r="F2461" i="2"/>
  <c r="K2461" i="2" s="1"/>
  <c r="F2460" i="2"/>
  <c r="K2460" i="2" s="1"/>
  <c r="F2459" i="2"/>
  <c r="K2459" i="2" s="1"/>
  <c r="F2514" i="2"/>
  <c r="F2511" i="2"/>
  <c r="K2509" i="2"/>
  <c r="K2508" i="2"/>
  <c r="K2507" i="2"/>
  <c r="K2506" i="2"/>
  <c r="K2505" i="2"/>
  <c r="K2504" i="2"/>
  <c r="F2453" i="2"/>
  <c r="F2454" i="2" s="1"/>
  <c r="F2450" i="2"/>
  <c r="F2451" i="2" s="1"/>
  <c r="F2449" i="2"/>
  <c r="K2449" i="2" s="1"/>
  <c r="F2448" i="2"/>
  <c r="K2448" i="2" s="1"/>
  <c r="F2447" i="2"/>
  <c r="K2447" i="2" s="1"/>
  <c r="F2446" i="2"/>
  <c r="K2446" i="2" s="1"/>
  <c r="F2445" i="2"/>
  <c r="K2445" i="2" s="1"/>
  <c r="F2444" i="2"/>
  <c r="K2444" i="2" s="1"/>
  <c r="F2438" i="2"/>
  <c r="F2439" i="2" s="1"/>
  <c r="F2435" i="2"/>
  <c r="F2436" i="2" s="1"/>
  <c r="F2434" i="2"/>
  <c r="K2434" i="2" s="1"/>
  <c r="F2433" i="2"/>
  <c r="K2433" i="2" s="1"/>
  <c r="F2432" i="2"/>
  <c r="K2432" i="2" s="1"/>
  <c r="F2431" i="2"/>
  <c r="K2431" i="2" s="1"/>
  <c r="F2430" i="2"/>
  <c r="K2430" i="2" s="1"/>
  <c r="F2429" i="2"/>
  <c r="K2429" i="2" s="1"/>
  <c r="F2423" i="2"/>
  <c r="F2424" i="2" s="1"/>
  <c r="F2420" i="2"/>
  <c r="F2421" i="2" s="1"/>
  <c r="F2419" i="2"/>
  <c r="K2419" i="2" s="1"/>
  <c r="F2418" i="2"/>
  <c r="K2418" i="2" s="1"/>
  <c r="F2417" i="2"/>
  <c r="K2417" i="2" s="1"/>
  <c r="F2416" i="2"/>
  <c r="K2416" i="2" s="1"/>
  <c r="F2415" i="2"/>
  <c r="K2415" i="2" s="1"/>
  <c r="F2414" i="2"/>
  <c r="K2414" i="2" s="1"/>
  <c r="F2408" i="2"/>
  <c r="F2409" i="2" s="1"/>
  <c r="F2405" i="2"/>
  <c r="F2406" i="2" s="1"/>
  <c r="F2404" i="2"/>
  <c r="K2404" i="2" s="1"/>
  <c r="F2403" i="2"/>
  <c r="K2403" i="2" s="1"/>
  <c r="F2402" i="2"/>
  <c r="K2402" i="2" s="1"/>
  <c r="F2401" i="2"/>
  <c r="K2401" i="2" s="1"/>
  <c r="F2400" i="2"/>
  <c r="K2400" i="2" s="1"/>
  <c r="F2399" i="2"/>
  <c r="K2399" i="2" s="1"/>
  <c r="F2393" i="2"/>
  <c r="F2394" i="2" s="1"/>
  <c r="F2390" i="2"/>
  <c r="F2391" i="2" s="1"/>
  <c r="F2389" i="2"/>
  <c r="K2389" i="2" s="1"/>
  <c r="F2388" i="2"/>
  <c r="K2388" i="2" s="1"/>
  <c r="F2387" i="2"/>
  <c r="K2387" i="2" s="1"/>
  <c r="F2386" i="2"/>
  <c r="K2386" i="2" s="1"/>
  <c r="F2385" i="2"/>
  <c r="K2385" i="2" s="1"/>
  <c r="F2384" i="2"/>
  <c r="K2384" i="2" s="1"/>
  <c r="F2369" i="2"/>
  <c r="K2369" i="2" s="1"/>
  <c r="F2370" i="2"/>
  <c r="K2370" i="2" s="1"/>
  <c r="F2371" i="2"/>
  <c r="K2371" i="2" s="1"/>
  <c r="F2372" i="2"/>
  <c r="K2372" i="2" s="1"/>
  <c r="F2373" i="2"/>
  <c r="K2373" i="2" s="1"/>
  <c r="F2374" i="2"/>
  <c r="K2374" i="2" s="1"/>
  <c r="F2375" i="2"/>
  <c r="F2376" i="2" s="1"/>
  <c r="F2378" i="2"/>
  <c r="F2379" i="2" s="1"/>
  <c r="F2363" i="2"/>
  <c r="F2364" i="2" s="1"/>
  <c r="F2360" i="2"/>
  <c r="F2361" i="2" s="1"/>
  <c r="F2359" i="2"/>
  <c r="K2359" i="2" s="1"/>
  <c r="F2358" i="2"/>
  <c r="K2358" i="2" s="1"/>
  <c r="F2357" i="2"/>
  <c r="K2357" i="2" s="1"/>
  <c r="F2356" i="2"/>
  <c r="K2356" i="2" s="1"/>
  <c r="F2355" i="2"/>
  <c r="K2355" i="2" s="1"/>
  <c r="F2354" i="2"/>
  <c r="K2354" i="2" s="1"/>
  <c r="K2341" i="2"/>
  <c r="F2348" i="2"/>
  <c r="F2349" i="2" s="1"/>
  <c r="F2345" i="2"/>
  <c r="F2346" i="2" s="1"/>
  <c r="F2344" i="2"/>
  <c r="K2344" i="2" s="1"/>
  <c r="F2343" i="2"/>
  <c r="K2343" i="2" s="1"/>
  <c r="F2342" i="2"/>
  <c r="K2342" i="2" s="1"/>
  <c r="F2341" i="2"/>
  <c r="F2340" i="2"/>
  <c r="K2340" i="2" s="1"/>
  <c r="F2339" i="2"/>
  <c r="K2339" i="2" s="1"/>
  <c r="F2330" i="2"/>
  <c r="F2331" i="2" s="1"/>
  <c r="E2321" i="2"/>
  <c r="F2333" i="2"/>
  <c r="F2334" i="2" s="1"/>
  <c r="F2329" i="2"/>
  <c r="F2328" i="2"/>
  <c r="F2327" i="2"/>
  <c r="F2326" i="2"/>
  <c r="F2325" i="2"/>
  <c r="F2324" i="2"/>
  <c r="E2322" i="2" l="1"/>
  <c r="E2333" i="2"/>
  <c r="E2334" i="2" s="1"/>
  <c r="D2320" i="2"/>
  <c r="E2319" i="2"/>
  <c r="D2319" i="2"/>
  <c r="D2318" i="2"/>
  <c r="E2317" i="2"/>
  <c r="D2317" i="2"/>
  <c r="D2316" i="2"/>
  <c r="E2315" i="2"/>
  <c r="D2315" i="2"/>
  <c r="D2314" i="2"/>
  <c r="E2313" i="2"/>
  <c r="D2313" i="2"/>
  <c r="D2312" i="2"/>
  <c r="E2311" i="2"/>
  <c r="D2311" i="2"/>
  <c r="D2310" i="2"/>
  <c r="E2309" i="2"/>
  <c r="D2309" i="2"/>
  <c r="D2308" i="2"/>
  <c r="E2307" i="2"/>
  <c r="D2307" i="2"/>
  <c r="D2306" i="2"/>
  <c r="E2305" i="2"/>
  <c r="D2305" i="2"/>
  <c r="D2304" i="2"/>
  <c r="E2303" i="2"/>
  <c r="D2303" i="2"/>
  <c r="D2302" i="2"/>
  <c r="E2301" i="2"/>
  <c r="D2301" i="2"/>
  <c r="D2300" i="2"/>
  <c r="E2299" i="2"/>
  <c r="D2299" i="2"/>
  <c r="D2298" i="2"/>
  <c r="E2297" i="2"/>
  <c r="D2297" i="2"/>
  <c r="D2296" i="2"/>
  <c r="E2295" i="2"/>
  <c r="D2295" i="2"/>
  <c r="D2294" i="2"/>
  <c r="E2293" i="2"/>
  <c r="D2293" i="2"/>
  <c r="D2292" i="2"/>
  <c r="E2291" i="2"/>
  <c r="D2291" i="2"/>
  <c r="D2290" i="2"/>
  <c r="E2289" i="2"/>
  <c r="D2289" i="2"/>
  <c r="D2288" i="2"/>
  <c r="E2287" i="2"/>
  <c r="D2287" i="2"/>
  <c r="D2286" i="2"/>
  <c r="E2285" i="2"/>
  <c r="D2285" i="2"/>
  <c r="D2284" i="2"/>
  <c r="E2283" i="2"/>
  <c r="D2283" i="2"/>
  <c r="D2282" i="2"/>
  <c r="E2281" i="2"/>
  <c r="D2281" i="2"/>
  <c r="D2280" i="2"/>
  <c r="E2279" i="2"/>
  <c r="D2279" i="2"/>
  <c r="D2278" i="2"/>
  <c r="E2277" i="2"/>
  <c r="D2277" i="2"/>
  <c r="D2276" i="2"/>
  <c r="E2275" i="2"/>
  <c r="D2275" i="2"/>
  <c r="D2274" i="2"/>
  <c r="E2273" i="2"/>
  <c r="D2273" i="2"/>
  <c r="D2272" i="2"/>
  <c r="E2271" i="2"/>
  <c r="D2271" i="2"/>
  <c r="D2270" i="2"/>
  <c r="E2269" i="2"/>
  <c r="D2269" i="2"/>
  <c r="D2268" i="2"/>
  <c r="E2267" i="2"/>
  <c r="D2267" i="2"/>
  <c r="D2266" i="2"/>
  <c r="E2265" i="2"/>
  <c r="D2265" i="2"/>
  <c r="D2264" i="2"/>
  <c r="E2263" i="2"/>
  <c r="D2263" i="2"/>
  <c r="D2262" i="2"/>
  <c r="E2261" i="2"/>
  <c r="D2261" i="2"/>
  <c r="D2260" i="2"/>
  <c r="E2259" i="2"/>
  <c r="D2259" i="2"/>
  <c r="D2258" i="2"/>
  <c r="E2257" i="2"/>
  <c r="D2257" i="2"/>
  <c r="D2256" i="2"/>
  <c r="E2255" i="2"/>
  <c r="D2255" i="2"/>
  <c r="D2254" i="2"/>
  <c r="E2253" i="2"/>
  <c r="D2253" i="2"/>
  <c r="D2252" i="2"/>
  <c r="E2251" i="2"/>
  <c r="D2251" i="2"/>
  <c r="D2250" i="2"/>
  <c r="E2249" i="2"/>
  <c r="D2249" i="2"/>
  <c r="D2248" i="2"/>
  <c r="E2247" i="2"/>
  <c r="D2247" i="2"/>
  <c r="D2246" i="2"/>
  <c r="E2245" i="2"/>
  <c r="D2245" i="2"/>
  <c r="D2244" i="2"/>
  <c r="E2243" i="2"/>
  <c r="D2243" i="2"/>
  <c r="D2242" i="2"/>
  <c r="E2241" i="2"/>
  <c r="D2241" i="2"/>
  <c r="D2240" i="2"/>
  <c r="E2239" i="2"/>
  <c r="D2239" i="2"/>
  <c r="D2238" i="2"/>
  <c r="E2237" i="2"/>
  <c r="D2237" i="2"/>
  <c r="D2236" i="2"/>
  <c r="E2235" i="2"/>
  <c r="D2235" i="2"/>
  <c r="D2234" i="2"/>
  <c r="E2233" i="2"/>
  <c r="D2233" i="2"/>
  <c r="D2232" i="2"/>
  <c r="E2231" i="2"/>
  <c r="D2231" i="2"/>
  <c r="D2230" i="2"/>
  <c r="E2229" i="2"/>
  <c r="D2229" i="2"/>
  <c r="D2228" i="2"/>
  <c r="E2227" i="2"/>
  <c r="D2227" i="2"/>
  <c r="D2226" i="2"/>
  <c r="E2225" i="2"/>
  <c r="D2225" i="2"/>
  <c r="D2224" i="2"/>
  <c r="E2223" i="2"/>
  <c r="D2223" i="2"/>
  <c r="D2222" i="2"/>
  <c r="E2221" i="2"/>
  <c r="D2221" i="2"/>
  <c r="D2220" i="2"/>
  <c r="E2219" i="2"/>
  <c r="D2219" i="2"/>
  <c r="D2218" i="2"/>
  <c r="E2217" i="2"/>
  <c r="D2217" i="2"/>
  <c r="D2216" i="2"/>
  <c r="E2215" i="2"/>
  <c r="D2215" i="2"/>
  <c r="D2214" i="2"/>
  <c r="E2213" i="2"/>
  <c r="D2213" i="2"/>
  <c r="D2212" i="2"/>
  <c r="E2211" i="2"/>
  <c r="D2211" i="2"/>
  <c r="D2210" i="2"/>
  <c r="E2209" i="2"/>
  <c r="D2209" i="2"/>
  <c r="D2208" i="2"/>
  <c r="E2207" i="2"/>
  <c r="D2207" i="2"/>
  <c r="D2206" i="2"/>
  <c r="E2205" i="2"/>
  <c r="D2205" i="2"/>
  <c r="D2204" i="2"/>
  <c r="E2203" i="2"/>
  <c r="D2203" i="2"/>
  <c r="D2201" i="2"/>
  <c r="D2202" i="2"/>
  <c r="E2201" i="2"/>
  <c r="D1841" i="2"/>
  <c r="D1842" i="2"/>
  <c r="D1843" i="2"/>
  <c r="D1844" i="2"/>
  <c r="D1845" i="2"/>
  <c r="D1846" i="2"/>
  <c r="D1847" i="2"/>
  <c r="D1848" i="2"/>
  <c r="D1849" i="2"/>
  <c r="D1850" i="2"/>
  <c r="D1851" i="2"/>
  <c r="D1852" i="2"/>
  <c r="D1853" i="2"/>
  <c r="D1854" i="2"/>
  <c r="D1855" i="2"/>
  <c r="D1856" i="2"/>
  <c r="D1857" i="2"/>
  <c r="D1858" i="2"/>
  <c r="D1859" i="2"/>
  <c r="D1860" i="2"/>
  <c r="D1861" i="2"/>
  <c r="D1862" i="2"/>
  <c r="D1863" i="2"/>
  <c r="D1864" i="2"/>
  <c r="D1865" i="2"/>
  <c r="D1866" i="2"/>
  <c r="D1867" i="2"/>
  <c r="D1868" i="2"/>
  <c r="D1869" i="2"/>
  <c r="D1870" i="2"/>
  <c r="D1871" i="2"/>
  <c r="D1872" i="2"/>
  <c r="D1873" i="2"/>
  <c r="D1874" i="2"/>
  <c r="D1875" i="2"/>
  <c r="D1876" i="2"/>
  <c r="D1877" i="2"/>
  <c r="D1878" i="2"/>
  <c r="D1879" i="2"/>
  <c r="D1880" i="2"/>
  <c r="D1881" i="2"/>
  <c r="D1882" i="2"/>
  <c r="D1883" i="2"/>
  <c r="D1884" i="2"/>
  <c r="D1885" i="2"/>
  <c r="D1886" i="2"/>
  <c r="D1887" i="2"/>
  <c r="D1888" i="2"/>
  <c r="D1889" i="2"/>
  <c r="D1890" i="2"/>
  <c r="D1891" i="2"/>
  <c r="D1892" i="2"/>
  <c r="D1893" i="2"/>
  <c r="D1894" i="2"/>
  <c r="D1895" i="2"/>
  <c r="D1896" i="2"/>
  <c r="D1897" i="2"/>
  <c r="D1898" i="2"/>
  <c r="D1899" i="2"/>
  <c r="D1900" i="2"/>
  <c r="D1901" i="2"/>
  <c r="D1902" i="2"/>
  <c r="D1903" i="2"/>
  <c r="D1904" i="2"/>
  <c r="D1905" i="2"/>
  <c r="D1906" i="2"/>
  <c r="D1907" i="2"/>
  <c r="D1908" i="2"/>
  <c r="D1909" i="2"/>
  <c r="D1910" i="2"/>
  <c r="D1911" i="2"/>
  <c r="D1912" i="2"/>
  <c r="D1913" i="2"/>
  <c r="D1914" i="2"/>
  <c r="D1915" i="2"/>
  <c r="D1916" i="2"/>
  <c r="D1917" i="2"/>
  <c r="D1918" i="2"/>
  <c r="D1919" i="2"/>
  <c r="D1920" i="2"/>
  <c r="D1921" i="2"/>
  <c r="D1922" i="2"/>
  <c r="D1923" i="2"/>
  <c r="D1924" i="2"/>
  <c r="D1925" i="2"/>
  <c r="D1926" i="2"/>
  <c r="D1927" i="2"/>
  <c r="D1928" i="2"/>
  <c r="D1929" i="2"/>
  <c r="D1930" i="2"/>
  <c r="D1931" i="2"/>
  <c r="D1932" i="2"/>
  <c r="D1933" i="2"/>
  <c r="D1934" i="2"/>
  <c r="D1935" i="2"/>
  <c r="D1936" i="2"/>
  <c r="D1937" i="2"/>
  <c r="D1938" i="2"/>
  <c r="D1939" i="2"/>
  <c r="D1940" i="2"/>
  <c r="D1941" i="2"/>
  <c r="D1942" i="2"/>
  <c r="D1943" i="2"/>
  <c r="D1944" i="2"/>
  <c r="D1945" i="2"/>
  <c r="D1946" i="2"/>
  <c r="D1947" i="2"/>
  <c r="D1948" i="2"/>
  <c r="D1949" i="2"/>
  <c r="D1950" i="2"/>
  <c r="D1951" i="2"/>
  <c r="D1952" i="2"/>
  <c r="D1953" i="2"/>
  <c r="D1954" i="2"/>
  <c r="D1955" i="2"/>
  <c r="D1956" i="2"/>
  <c r="D1957" i="2"/>
  <c r="D1958" i="2"/>
  <c r="D1959" i="2"/>
  <c r="D1960" i="2"/>
  <c r="D1961" i="2"/>
  <c r="D1962" i="2"/>
  <c r="D1963" i="2"/>
  <c r="D1964" i="2"/>
  <c r="D1965" i="2"/>
  <c r="D1966" i="2"/>
  <c r="D1967" i="2"/>
  <c r="D1968" i="2"/>
  <c r="D1969" i="2"/>
  <c r="D1970" i="2"/>
  <c r="D1971" i="2"/>
  <c r="D1972" i="2"/>
  <c r="D1973" i="2"/>
  <c r="D1974" i="2"/>
  <c r="D1975" i="2"/>
  <c r="D1976" i="2"/>
  <c r="D1977" i="2"/>
  <c r="D1978" i="2"/>
  <c r="D1979" i="2"/>
  <c r="D1980" i="2"/>
  <c r="D1981" i="2"/>
  <c r="D1982" i="2"/>
  <c r="D1983" i="2"/>
  <c r="D1984" i="2"/>
  <c r="D1985" i="2"/>
  <c r="D1986" i="2"/>
  <c r="D1987" i="2"/>
  <c r="D1988" i="2"/>
  <c r="D1989" i="2"/>
  <c r="D1990" i="2"/>
  <c r="D1991" i="2"/>
  <c r="D1992" i="2"/>
  <c r="D1993" i="2"/>
  <c r="D1994" i="2"/>
  <c r="D1995" i="2"/>
  <c r="D1996" i="2"/>
  <c r="D1997" i="2"/>
  <c r="D1998" i="2"/>
  <c r="D1999" i="2"/>
  <c r="D2000" i="2"/>
  <c r="D2001" i="2"/>
  <c r="D2002" i="2"/>
  <c r="D2003" i="2"/>
  <c r="D2004" i="2"/>
  <c r="D2005" i="2"/>
  <c r="D2006" i="2"/>
  <c r="D2007" i="2"/>
  <c r="D2008" i="2"/>
  <c r="D2009" i="2"/>
  <c r="D2010" i="2"/>
  <c r="D2011" i="2"/>
  <c r="D2012" i="2"/>
  <c r="D2013" i="2"/>
  <c r="D2014" i="2"/>
  <c r="D2015" i="2"/>
  <c r="D2016" i="2"/>
  <c r="D2017" i="2"/>
  <c r="D2018" i="2"/>
  <c r="D2019" i="2"/>
  <c r="D2020" i="2"/>
  <c r="D2021" i="2"/>
  <c r="D2022" i="2"/>
  <c r="D2023" i="2"/>
  <c r="D2024" i="2"/>
  <c r="D2025" i="2"/>
  <c r="D2026" i="2"/>
  <c r="D2027" i="2"/>
  <c r="D2028" i="2"/>
  <c r="D2029" i="2"/>
  <c r="D2030" i="2"/>
  <c r="D2031" i="2"/>
  <c r="D2032" i="2"/>
  <c r="D2033" i="2"/>
  <c r="D2034" i="2"/>
  <c r="D2035" i="2"/>
  <c r="D2036" i="2"/>
  <c r="D2037" i="2"/>
  <c r="D2038" i="2"/>
  <c r="D2039" i="2"/>
  <c r="D2040" i="2"/>
  <c r="D2041" i="2"/>
  <c r="D2042" i="2"/>
  <c r="D2043" i="2"/>
  <c r="D2044" i="2"/>
  <c r="D2045" i="2"/>
  <c r="D2046" i="2"/>
  <c r="D2047" i="2"/>
  <c r="D2048" i="2"/>
  <c r="D2049" i="2"/>
  <c r="D2050" i="2"/>
  <c r="D2051" i="2"/>
  <c r="D2052" i="2"/>
  <c r="D2053" i="2"/>
  <c r="D2054" i="2"/>
  <c r="D2055" i="2"/>
  <c r="D2056" i="2"/>
  <c r="D2057" i="2"/>
  <c r="D2058" i="2"/>
  <c r="D2059" i="2"/>
  <c r="D2060" i="2"/>
  <c r="D2061" i="2"/>
  <c r="D2062" i="2"/>
  <c r="D2063" i="2"/>
  <c r="D2064" i="2"/>
  <c r="D2065" i="2"/>
  <c r="D2066" i="2"/>
  <c r="D2067" i="2"/>
  <c r="D2068" i="2"/>
  <c r="D2069" i="2"/>
  <c r="D2070" i="2"/>
  <c r="D2071" i="2"/>
  <c r="D2072" i="2"/>
  <c r="D2073" i="2"/>
  <c r="D2074" i="2"/>
  <c r="D2075" i="2"/>
  <c r="D2076" i="2"/>
  <c r="D2077" i="2"/>
  <c r="D2078" i="2"/>
  <c r="D2079" i="2"/>
  <c r="D2080" i="2"/>
  <c r="D2081" i="2"/>
  <c r="D2082" i="2"/>
  <c r="D2083" i="2"/>
  <c r="D2084" i="2"/>
  <c r="D2085" i="2"/>
  <c r="D2086" i="2"/>
  <c r="D2087" i="2"/>
  <c r="D2088" i="2"/>
  <c r="D2089" i="2"/>
  <c r="D2090" i="2"/>
  <c r="D2091" i="2"/>
  <c r="D2092" i="2"/>
  <c r="D2093" i="2"/>
  <c r="D2094" i="2"/>
  <c r="D2095" i="2"/>
  <c r="D2096" i="2"/>
  <c r="D2097" i="2"/>
  <c r="D2098" i="2"/>
  <c r="D2099" i="2"/>
  <c r="D2100" i="2"/>
  <c r="D2101" i="2"/>
  <c r="D2102" i="2"/>
  <c r="D2103" i="2"/>
  <c r="D2104" i="2"/>
  <c r="D2105" i="2"/>
  <c r="D2106" i="2"/>
  <c r="D2107" i="2"/>
  <c r="D2108" i="2"/>
  <c r="D2109" i="2"/>
  <c r="D2110" i="2"/>
  <c r="D2111" i="2"/>
  <c r="D2112" i="2"/>
  <c r="D2113" i="2"/>
  <c r="D2114" i="2"/>
  <c r="D2115" i="2"/>
  <c r="D2116" i="2"/>
  <c r="D2117" i="2"/>
  <c r="D2118" i="2"/>
  <c r="D2119" i="2"/>
  <c r="D2120" i="2"/>
  <c r="D2121" i="2"/>
  <c r="D2122" i="2"/>
  <c r="D2123" i="2"/>
  <c r="D2124" i="2"/>
  <c r="D2125" i="2"/>
  <c r="D2126" i="2"/>
  <c r="D2127" i="2"/>
  <c r="D2128" i="2"/>
  <c r="D2129" i="2"/>
  <c r="D2130" i="2"/>
  <c r="D2131" i="2"/>
  <c r="D2132" i="2"/>
  <c r="D2133" i="2"/>
  <c r="D2134" i="2"/>
  <c r="D2135" i="2"/>
  <c r="D2136" i="2"/>
  <c r="D2137" i="2"/>
  <c r="D2138" i="2"/>
  <c r="D2139" i="2"/>
  <c r="D2140" i="2"/>
  <c r="D2141" i="2"/>
  <c r="D2142" i="2"/>
  <c r="D2143" i="2"/>
  <c r="D2144" i="2"/>
  <c r="D2145" i="2"/>
  <c r="D2146" i="2"/>
  <c r="D2147" i="2"/>
  <c r="D2148" i="2"/>
  <c r="D2149" i="2"/>
  <c r="D2150" i="2"/>
  <c r="D2151" i="2"/>
  <c r="D2152" i="2"/>
  <c r="D2153" i="2"/>
  <c r="D2154" i="2"/>
  <c r="D2155" i="2"/>
  <c r="D2156" i="2"/>
  <c r="D2157" i="2"/>
  <c r="D2158" i="2"/>
  <c r="D2159" i="2"/>
  <c r="D2160" i="2"/>
  <c r="D2161" i="2"/>
  <c r="D2162" i="2"/>
  <c r="D2163" i="2"/>
  <c r="D2164" i="2"/>
  <c r="D2165" i="2"/>
  <c r="D2166" i="2"/>
  <c r="D2167" i="2"/>
  <c r="D2168" i="2"/>
  <c r="D2169" i="2"/>
  <c r="D2170" i="2"/>
  <c r="D2171" i="2"/>
  <c r="D2172" i="2"/>
  <c r="D2173" i="2"/>
  <c r="D2174" i="2"/>
  <c r="D2175" i="2"/>
  <c r="D2176" i="2"/>
  <c r="D2177" i="2"/>
  <c r="D2178" i="2"/>
  <c r="D2179" i="2"/>
  <c r="D2180" i="2"/>
  <c r="D2181" i="2"/>
  <c r="D2182" i="2"/>
  <c r="D2183" i="2"/>
  <c r="D2184" i="2"/>
  <c r="D2185" i="2"/>
  <c r="D2186" i="2"/>
  <c r="D2187" i="2"/>
  <c r="D2188" i="2"/>
  <c r="D2189" i="2"/>
  <c r="D2190" i="2"/>
  <c r="D2191" i="2"/>
  <c r="D2192" i="2"/>
  <c r="D2193" i="2"/>
  <c r="D2194" i="2"/>
  <c r="D2195" i="2"/>
  <c r="D2196" i="2"/>
  <c r="D2197" i="2"/>
  <c r="D2198" i="2"/>
  <c r="D2199" i="2"/>
  <c r="D2200" i="2"/>
  <c r="E2198" i="2"/>
  <c r="E2195" i="2"/>
  <c r="E2196" i="2" s="1"/>
  <c r="E2194" i="2"/>
  <c r="E2192" i="2"/>
  <c r="E2193" i="2" s="1"/>
  <c r="E2191" i="2"/>
  <c r="E2188" i="2"/>
  <c r="E2185" i="2"/>
  <c r="E2186" i="2" s="1"/>
  <c r="E2184" i="2"/>
  <c r="E2182" i="2"/>
  <c r="E2183" i="2" s="1"/>
  <c r="E2181" i="2"/>
  <c r="E2178" i="2"/>
  <c r="E2175" i="2"/>
  <c r="E2176" i="2" s="1"/>
  <c r="E2174" i="2"/>
  <c r="E2172" i="2"/>
  <c r="E2173" i="2" s="1"/>
  <c r="E2171" i="2"/>
  <c r="E2168" i="2"/>
  <c r="E2165" i="2"/>
  <c r="E2166" i="2" s="1"/>
  <c r="E2164" i="2"/>
  <c r="E2162" i="2"/>
  <c r="E2163" i="2" s="1"/>
  <c r="E2161" i="2"/>
  <c r="E2158" i="2"/>
  <c r="E2155" i="2"/>
  <c r="E2156" i="2" s="1"/>
  <c r="E2154" i="2"/>
  <c r="E2152" i="2"/>
  <c r="E2153" i="2" s="1"/>
  <c r="E2151" i="2"/>
  <c r="E2148" i="2"/>
  <c r="E2145" i="2"/>
  <c r="E2146" i="2" s="1"/>
  <c r="E2144" i="2"/>
  <c r="E2142" i="2"/>
  <c r="E2143" i="2" s="1"/>
  <c r="E2141" i="2"/>
  <c r="E2138" i="2"/>
  <c r="E2135" i="2"/>
  <c r="E2136" i="2" s="1"/>
  <c r="E2134" i="2"/>
  <c r="E2132" i="2"/>
  <c r="E2133" i="2" s="1"/>
  <c r="E2131" i="2"/>
  <c r="E2128" i="2"/>
  <c r="E2125" i="2"/>
  <c r="E2126" i="2" s="1"/>
  <c r="E2124" i="2"/>
  <c r="E2122" i="2"/>
  <c r="E2123" i="2" s="1"/>
  <c r="E2121" i="2"/>
  <c r="E2118" i="2"/>
  <c r="E2115" i="2"/>
  <c r="E2116" i="2" s="1"/>
  <c r="E2114" i="2"/>
  <c r="E2112" i="2"/>
  <c r="E2113" i="2" s="1"/>
  <c r="E2111" i="2"/>
  <c r="E2108" i="2"/>
  <c r="E2105" i="2"/>
  <c r="E2106" i="2" s="1"/>
  <c r="E2104" i="2"/>
  <c r="E2102" i="2"/>
  <c r="E2103" i="2" s="1"/>
  <c r="E2101" i="2"/>
  <c r="E2098" i="2"/>
  <c r="E2095" i="2"/>
  <c r="E2096" i="2" s="1"/>
  <c r="E2094" i="2"/>
  <c r="E2092" i="2"/>
  <c r="E2093" i="2" s="1"/>
  <c r="E2091" i="2"/>
  <c r="E2088" i="2"/>
  <c r="E2085" i="2"/>
  <c r="E2086" i="2" s="1"/>
  <c r="E2084" i="2"/>
  <c r="E2082" i="2"/>
  <c r="E2083" i="2" s="1"/>
  <c r="E2081" i="2"/>
  <c r="E2078" i="2"/>
  <c r="E2075" i="2"/>
  <c r="E2076" i="2" s="1"/>
  <c r="E2074" i="2"/>
  <c r="E2072" i="2"/>
  <c r="E2073" i="2" s="1"/>
  <c r="E2071" i="2"/>
  <c r="E2068" i="2"/>
  <c r="E2065" i="2"/>
  <c r="E2066" i="2" s="1"/>
  <c r="E2064" i="2"/>
  <c r="E2062" i="2"/>
  <c r="E2063" i="2" s="1"/>
  <c r="E2061" i="2"/>
  <c r="E2058" i="2"/>
  <c r="E2055" i="2"/>
  <c r="E2054" i="2"/>
  <c r="E2052" i="2"/>
  <c r="E2053" i="2" s="1"/>
  <c r="E2051" i="2"/>
  <c r="E2048" i="2"/>
  <c r="E2045" i="2"/>
  <c r="E2046" i="2" s="1"/>
  <c r="E2044" i="2"/>
  <c r="E2042" i="2"/>
  <c r="E2043" i="2" s="1"/>
  <c r="E2041" i="2"/>
  <c r="E2038" i="2"/>
  <c r="E2035" i="2"/>
  <c r="E2036" i="2" s="1"/>
  <c r="E2034" i="2"/>
  <c r="E2032" i="2"/>
  <c r="E2033" i="2" s="1"/>
  <c r="E2031" i="2"/>
  <c r="E2028" i="2"/>
  <c r="E2025" i="2"/>
  <c r="E2026" i="2" s="1"/>
  <c r="E2024" i="2"/>
  <c r="E2022" i="2"/>
  <c r="E2023" i="2" s="1"/>
  <c r="E2021" i="2"/>
  <c r="E2018" i="2"/>
  <c r="E2015" i="2"/>
  <c r="E2016" i="2" s="1"/>
  <c r="E2014" i="2"/>
  <c r="E2012" i="2"/>
  <c r="E2013" i="2" s="1"/>
  <c r="E2011" i="2"/>
  <c r="E2008" i="2"/>
  <c r="E2005" i="2"/>
  <c r="E2006" i="2" s="1"/>
  <c r="E2004" i="2"/>
  <c r="E2002" i="2"/>
  <c r="E2003" i="2" s="1"/>
  <c r="E2001" i="2"/>
  <c r="E1998" i="2"/>
  <c r="E1995" i="2"/>
  <c r="E1996" i="2" s="1"/>
  <c r="E1994" i="2"/>
  <c r="E1992" i="2"/>
  <c r="E1993" i="2" s="1"/>
  <c r="E1991" i="2"/>
  <c r="E1988" i="2"/>
  <c r="E1985" i="2"/>
  <c r="E1986" i="2" s="1"/>
  <c r="E1984" i="2"/>
  <c r="E1982" i="2"/>
  <c r="E1983" i="2" s="1"/>
  <c r="E1981" i="2"/>
  <c r="E1978" i="2"/>
  <c r="E1975" i="2"/>
  <c r="E1974" i="2"/>
  <c r="E1972" i="2"/>
  <c r="E1973" i="2" s="1"/>
  <c r="E1971" i="2"/>
  <c r="E1968" i="2"/>
  <c r="E1965" i="2"/>
  <c r="E1964" i="2"/>
  <c r="E1962" i="2"/>
  <c r="E1963" i="2" s="1"/>
  <c r="E1961" i="2"/>
  <c r="E1958" i="2"/>
  <c r="E1955" i="2"/>
  <c r="E1956" i="2" s="1"/>
  <c r="E1954" i="2"/>
  <c r="E1952" i="2"/>
  <c r="E1953" i="2" s="1"/>
  <c r="E1951" i="2"/>
  <c r="E1948" i="2"/>
  <c r="E1945" i="2"/>
  <c r="E1946" i="2" s="1"/>
  <c r="E1944" i="2"/>
  <c r="E1942" i="2"/>
  <c r="E1943" i="2" s="1"/>
  <c r="E1941" i="2"/>
  <c r="E1938" i="2"/>
  <c r="E1935" i="2"/>
  <c r="E1936" i="2" s="1"/>
  <c r="E1934" i="2"/>
  <c r="E1932" i="2"/>
  <c r="E1933" i="2" s="1"/>
  <c r="E1931" i="2"/>
  <c r="E1928" i="2"/>
  <c r="E1925" i="2"/>
  <c r="E1926" i="2" s="1"/>
  <c r="E1924" i="2"/>
  <c r="E1922" i="2"/>
  <c r="E1923" i="2" s="1"/>
  <c r="E1921" i="2"/>
  <c r="E1918" i="2"/>
  <c r="E1915" i="2"/>
  <c r="E1916" i="2" s="1"/>
  <c r="E1914" i="2"/>
  <c r="E1912" i="2"/>
  <c r="E1913" i="2" s="1"/>
  <c r="E1911" i="2"/>
  <c r="E1908" i="2"/>
  <c r="E1905" i="2"/>
  <c r="E1906" i="2" s="1"/>
  <c r="E1904" i="2"/>
  <c r="E1902" i="2"/>
  <c r="E1903" i="2" s="1"/>
  <c r="E1901" i="2"/>
  <c r="E1898" i="2"/>
  <c r="E1895" i="2"/>
  <c r="E1896" i="2" s="1"/>
  <c r="E1894" i="2"/>
  <c r="E1892" i="2"/>
  <c r="E1893" i="2" s="1"/>
  <c r="E1891" i="2"/>
  <c r="E1888" i="2"/>
  <c r="E1885" i="2"/>
  <c r="E1884" i="2"/>
  <c r="E1882" i="2"/>
  <c r="E1883" i="2" s="1"/>
  <c r="E1881" i="2"/>
  <c r="E1851" i="2"/>
  <c r="E1852" i="2"/>
  <c r="E1853" i="2" s="1"/>
  <c r="E1854" i="2"/>
  <c r="E1855" i="2"/>
  <c r="E1856" i="2" s="1"/>
  <c r="E1858" i="2"/>
  <c r="E1861" i="2"/>
  <c r="E1862" i="2"/>
  <c r="E1863" i="2" s="1"/>
  <c r="E1864" i="2"/>
  <c r="E1865" i="2"/>
  <c r="E1866" i="2" s="1"/>
  <c r="E1868" i="2"/>
  <c r="E1871" i="2"/>
  <c r="E1872" i="2"/>
  <c r="E1873" i="2" s="1"/>
  <c r="E1874" i="2"/>
  <c r="E1875" i="2"/>
  <c r="E1878" i="2"/>
  <c r="E1848" i="2"/>
  <c r="E1845" i="2"/>
  <c r="E1846" i="2" s="1"/>
  <c r="E1844" i="2"/>
  <c r="E1842" i="2"/>
  <c r="E1843" i="2" s="1"/>
  <c r="E1841" i="2"/>
  <c r="D1840" i="2"/>
  <c r="D1839" i="2"/>
  <c r="E1838" i="2"/>
  <c r="D1838" i="2"/>
  <c r="D1837" i="2"/>
  <c r="D1836" i="2"/>
  <c r="E1835" i="2"/>
  <c r="D1835" i="2"/>
  <c r="D1834" i="2"/>
  <c r="D1833" i="2"/>
  <c r="E1832" i="2"/>
  <c r="E1833" i="2" s="1"/>
  <c r="E1834" i="2" s="1"/>
  <c r="D1832" i="2"/>
  <c r="D1831" i="2"/>
  <c r="D1830" i="2"/>
  <c r="E1829" i="2"/>
  <c r="D1829" i="2"/>
  <c r="D1828" i="2"/>
  <c r="D1827" i="2"/>
  <c r="E1826" i="2"/>
  <c r="D1826" i="2"/>
  <c r="D1825" i="2"/>
  <c r="D1824" i="2"/>
  <c r="E1823" i="2"/>
  <c r="E1824" i="2" s="1"/>
  <c r="E1825" i="2" s="1"/>
  <c r="D1823" i="2"/>
  <c r="D1822" i="2"/>
  <c r="D1821" i="2"/>
  <c r="E1820" i="2"/>
  <c r="D1820" i="2"/>
  <c r="D1819" i="2"/>
  <c r="D1818" i="2"/>
  <c r="E1817" i="2"/>
  <c r="D1817" i="2"/>
  <c r="D1816" i="2"/>
  <c r="D1815" i="2"/>
  <c r="E1814" i="2"/>
  <c r="E1815" i="2" s="1"/>
  <c r="E1816" i="2" s="1"/>
  <c r="D1814" i="2"/>
  <c r="D1813" i="2"/>
  <c r="D1812" i="2"/>
  <c r="E1811" i="2"/>
  <c r="D1811" i="2"/>
  <c r="D1810" i="2"/>
  <c r="D1809" i="2"/>
  <c r="E1808" i="2"/>
  <c r="E1809" i="2" s="1"/>
  <c r="D1808" i="2"/>
  <c r="D1807" i="2"/>
  <c r="D1806" i="2"/>
  <c r="E1805" i="2"/>
  <c r="E1806" i="2" s="1"/>
  <c r="E1807" i="2" s="1"/>
  <c r="D1805" i="2"/>
  <c r="D1804" i="2" l="1"/>
  <c r="D1803" i="2"/>
  <c r="E1802" i="2"/>
  <c r="D1802" i="2"/>
  <c r="D1801" i="2"/>
  <c r="D1800" i="2"/>
  <c r="E1799" i="2"/>
  <c r="E1800" i="2" s="1"/>
  <c r="D1799" i="2"/>
  <c r="D1798" i="2"/>
  <c r="D1797" i="2"/>
  <c r="E1796" i="2"/>
  <c r="E1797" i="2" s="1"/>
  <c r="E1798" i="2" s="1"/>
  <c r="D1796" i="2"/>
  <c r="D1795" i="2"/>
  <c r="D1794" i="2"/>
  <c r="E1793" i="2"/>
  <c r="D1793" i="2"/>
  <c r="D1792" i="2"/>
  <c r="D1791" i="2"/>
  <c r="E1790" i="2"/>
  <c r="E1791" i="2" s="1"/>
  <c r="D1790" i="2"/>
  <c r="D1789" i="2"/>
  <c r="D1788" i="2"/>
  <c r="E1787" i="2"/>
  <c r="E1788" i="2" s="1"/>
  <c r="E1789" i="2" s="1"/>
  <c r="D1787" i="2"/>
  <c r="D1786" i="2"/>
  <c r="D1785" i="2"/>
  <c r="E1784" i="2"/>
  <c r="D1784" i="2"/>
  <c r="D1783" i="2"/>
  <c r="D1782" i="2"/>
  <c r="E1781" i="2"/>
  <c r="E1782" i="2" s="1"/>
  <c r="D1781" i="2"/>
  <c r="D1780" i="2"/>
  <c r="D1779" i="2"/>
  <c r="E1778" i="2"/>
  <c r="E1779" i="2" s="1"/>
  <c r="E1780" i="2" s="1"/>
  <c r="D1778" i="2"/>
  <c r="D1777" i="2"/>
  <c r="D1776" i="2"/>
  <c r="E1775" i="2"/>
  <c r="D1775" i="2"/>
  <c r="D1774" i="2"/>
  <c r="D1773" i="2"/>
  <c r="E1772" i="2"/>
  <c r="D1772" i="2"/>
  <c r="D1771" i="2"/>
  <c r="D1770" i="2"/>
  <c r="E1769" i="2"/>
  <c r="E1770" i="2" s="1"/>
  <c r="E1771" i="2" s="1"/>
  <c r="D1769" i="2"/>
  <c r="D1768" i="2"/>
  <c r="D1767" i="2"/>
  <c r="E1766" i="2"/>
  <c r="D1766" i="2"/>
  <c r="D1765" i="2"/>
  <c r="D1764" i="2"/>
  <c r="E1763" i="2"/>
  <c r="E1764" i="2" s="1"/>
  <c r="D1763" i="2"/>
  <c r="D1762" i="2"/>
  <c r="D1761" i="2"/>
  <c r="E1760" i="2"/>
  <c r="E1761" i="2" s="1"/>
  <c r="E1762" i="2" s="1"/>
  <c r="D1760" i="2"/>
  <c r="D1759" i="2"/>
  <c r="D1758" i="2"/>
  <c r="E1757" i="2"/>
  <c r="D1757" i="2"/>
  <c r="D1756" i="2"/>
  <c r="D1755" i="2"/>
  <c r="E1754" i="2"/>
  <c r="E1755" i="2" s="1"/>
  <c r="D1754" i="2"/>
  <c r="D1753" i="2"/>
  <c r="D1752" i="2"/>
  <c r="E1751" i="2"/>
  <c r="E1752" i="2" s="1"/>
  <c r="E1753" i="2" s="1"/>
  <c r="D1751" i="2"/>
  <c r="D1750" i="2"/>
  <c r="D1749" i="2"/>
  <c r="E1748" i="2"/>
  <c r="D1748" i="2"/>
  <c r="D1747" i="2"/>
  <c r="D1746" i="2"/>
  <c r="E1745" i="2"/>
  <c r="E1746" i="2" s="1"/>
  <c r="D1745" i="2"/>
  <c r="D1744" i="2"/>
  <c r="D1743" i="2"/>
  <c r="E1742" i="2"/>
  <c r="E1743" i="2" s="1"/>
  <c r="E1744" i="2" s="1"/>
  <c r="D1742" i="2"/>
  <c r="D1741" i="2"/>
  <c r="D1740" i="2"/>
  <c r="E1739" i="2"/>
  <c r="D1739" i="2"/>
  <c r="D1738" i="2"/>
  <c r="D1737" i="2"/>
  <c r="E1736" i="2"/>
  <c r="E1737" i="2" s="1"/>
  <c r="D1736" i="2"/>
  <c r="D1735" i="2"/>
  <c r="D1734" i="2"/>
  <c r="E1733" i="2"/>
  <c r="E1734" i="2" s="1"/>
  <c r="E1735" i="2" s="1"/>
  <c r="D1733" i="2"/>
  <c r="D1732" i="2"/>
  <c r="D1731" i="2"/>
  <c r="E1730" i="2"/>
  <c r="D1730" i="2"/>
  <c r="D1729" i="2"/>
  <c r="D1728" i="2"/>
  <c r="E1727" i="2"/>
  <c r="E1728" i="2" s="1"/>
  <c r="D1727" i="2"/>
  <c r="D1726" i="2"/>
  <c r="D1725" i="2"/>
  <c r="E1724" i="2"/>
  <c r="E1725" i="2" s="1"/>
  <c r="E1726" i="2" s="1"/>
  <c r="D1724" i="2"/>
  <c r="D1723" i="2"/>
  <c r="D1722" i="2"/>
  <c r="E1721" i="2"/>
  <c r="D1721" i="2"/>
  <c r="D1720" i="2"/>
  <c r="D1719" i="2"/>
  <c r="E1718" i="2"/>
  <c r="E1719" i="2" s="1"/>
  <c r="D1718" i="2"/>
  <c r="D1717" i="2"/>
  <c r="D1716" i="2"/>
  <c r="E1715" i="2"/>
  <c r="E1716" i="2" s="1"/>
  <c r="E1717" i="2" s="1"/>
  <c r="D1715" i="2"/>
  <c r="D1714" i="2"/>
  <c r="D1713" i="2"/>
  <c r="E1712" i="2"/>
  <c r="D1712" i="2"/>
  <c r="D1711" i="2"/>
  <c r="D1710" i="2"/>
  <c r="E1709" i="2"/>
  <c r="D1709" i="2"/>
  <c r="D1708" i="2"/>
  <c r="D1707" i="2"/>
  <c r="E1706" i="2"/>
  <c r="E1707" i="2" s="1"/>
  <c r="E1708" i="2" s="1"/>
  <c r="D1706" i="2"/>
  <c r="D1705" i="2"/>
  <c r="D1704" i="2"/>
  <c r="E1703" i="2"/>
  <c r="D1703" i="2"/>
  <c r="D1702" i="2"/>
  <c r="D1701" i="2"/>
  <c r="E1700" i="2"/>
  <c r="D1700" i="2"/>
  <c r="D1699" i="2"/>
  <c r="D1698" i="2"/>
  <c r="E1697" i="2"/>
  <c r="E1698" i="2" s="1"/>
  <c r="E1699" i="2" s="1"/>
  <c r="D1697" i="2"/>
  <c r="D1696" i="2"/>
  <c r="D1695" i="2"/>
  <c r="E1694" i="2"/>
  <c r="D1694" i="2"/>
  <c r="D1693" i="2"/>
  <c r="D1692" i="2"/>
  <c r="E1691" i="2"/>
  <c r="E1692" i="2" s="1"/>
  <c r="D1691" i="2"/>
  <c r="D1690" i="2"/>
  <c r="D1689" i="2"/>
  <c r="E1688" i="2"/>
  <c r="E1689" i="2" s="1"/>
  <c r="E1690" i="2" s="1"/>
  <c r="D1688" i="2"/>
  <c r="D1687" i="2"/>
  <c r="D1686" i="2"/>
  <c r="E1685" i="2"/>
  <c r="D1685" i="2"/>
  <c r="D1684" i="2"/>
  <c r="D1683" i="2"/>
  <c r="E1682" i="2"/>
  <c r="E1683" i="2" s="1"/>
  <c r="D1682" i="2"/>
  <c r="D1681" i="2"/>
  <c r="D1680" i="2"/>
  <c r="E1679" i="2"/>
  <c r="E1680" i="2" s="1"/>
  <c r="E1681" i="2" s="1"/>
  <c r="D1679" i="2"/>
  <c r="D1678" i="2"/>
  <c r="D1677" i="2"/>
  <c r="E1676" i="2"/>
  <c r="D1676" i="2"/>
  <c r="D1675" i="2"/>
  <c r="D1674" i="2"/>
  <c r="E1673" i="2"/>
  <c r="E1674" i="2" s="1"/>
  <c r="D1673" i="2"/>
  <c r="D1672" i="2"/>
  <c r="D1671" i="2"/>
  <c r="E1670" i="2"/>
  <c r="E1671" i="2" s="1"/>
  <c r="E1672" i="2" s="1"/>
  <c r="D1670" i="2"/>
  <c r="D1669" i="2"/>
  <c r="D1668" i="2"/>
  <c r="E1667" i="2"/>
  <c r="D1667" i="2"/>
  <c r="D1666" i="2"/>
  <c r="D1665" i="2"/>
  <c r="E1664" i="2"/>
  <c r="E1665" i="2" s="1"/>
  <c r="D1664" i="2"/>
  <c r="D1663" i="2"/>
  <c r="D1662" i="2"/>
  <c r="E1661" i="2"/>
  <c r="E1662" i="2" s="1"/>
  <c r="E1663" i="2" s="1"/>
  <c r="D1661" i="2"/>
  <c r="E1595" i="2"/>
  <c r="D1660" i="2"/>
  <c r="D1659" i="2"/>
  <c r="E1658" i="2"/>
  <c r="D1658" i="2"/>
  <c r="D1657" i="2"/>
  <c r="D1656" i="2"/>
  <c r="E1655" i="2"/>
  <c r="E1656" i="2" s="1"/>
  <c r="D1655" i="2"/>
  <c r="D1654" i="2"/>
  <c r="D1653" i="2"/>
  <c r="E1652" i="2"/>
  <c r="E1653" i="2" s="1"/>
  <c r="E1654" i="2" s="1"/>
  <c r="D1652" i="2"/>
  <c r="D1651" i="2"/>
  <c r="D1650" i="2"/>
  <c r="E1649" i="2"/>
  <c r="D1649" i="2"/>
  <c r="D1648" i="2"/>
  <c r="D1647" i="2"/>
  <c r="E1646" i="2"/>
  <c r="E1647" i="2" s="1"/>
  <c r="D1646" i="2"/>
  <c r="D1645" i="2"/>
  <c r="D1644" i="2"/>
  <c r="E1643" i="2"/>
  <c r="E1644" i="2" s="1"/>
  <c r="E1645" i="2" s="1"/>
  <c r="D1643" i="2"/>
  <c r="D1642" i="2"/>
  <c r="D1641" i="2"/>
  <c r="E1640" i="2"/>
  <c r="D1640" i="2"/>
  <c r="D1639" i="2"/>
  <c r="D1638" i="2"/>
  <c r="E1637" i="2"/>
  <c r="E1638" i="2" s="1"/>
  <c r="D1637" i="2"/>
  <c r="D1636" i="2"/>
  <c r="D1635" i="2"/>
  <c r="E1634" i="2"/>
  <c r="E1635" i="2" s="1"/>
  <c r="E1636" i="2" s="1"/>
  <c r="D1634" i="2"/>
  <c r="D1633" i="2"/>
  <c r="D1632" i="2"/>
  <c r="E1631" i="2"/>
  <c r="D1631" i="2"/>
  <c r="D1630" i="2"/>
  <c r="D1629" i="2"/>
  <c r="E1628" i="2"/>
  <c r="D1628" i="2"/>
  <c r="D1627" i="2"/>
  <c r="D1626" i="2"/>
  <c r="E1625" i="2"/>
  <c r="E1626" i="2" s="1"/>
  <c r="E1627" i="2" s="1"/>
  <c r="D1625" i="2"/>
  <c r="D1624" i="2"/>
  <c r="D1623" i="2"/>
  <c r="E1622" i="2"/>
  <c r="D1622" i="2"/>
  <c r="D1621" i="2"/>
  <c r="D1620" i="2"/>
  <c r="E1619" i="2"/>
  <c r="E1620" i="2" s="1"/>
  <c r="D1619" i="2"/>
  <c r="D1618" i="2"/>
  <c r="D1617" i="2"/>
  <c r="E1616" i="2"/>
  <c r="E1617" i="2" s="1"/>
  <c r="E1618" i="2" s="1"/>
  <c r="D1616" i="2"/>
  <c r="D1615" i="2"/>
  <c r="D1614" i="2"/>
  <c r="E1613" i="2"/>
  <c r="D1613" i="2"/>
  <c r="D1612" i="2"/>
  <c r="D1611" i="2"/>
  <c r="E1610" i="2"/>
  <c r="E1611" i="2" s="1"/>
  <c r="D1610" i="2"/>
  <c r="D1609" i="2"/>
  <c r="D1608" i="2"/>
  <c r="E1607" i="2"/>
  <c r="E1608" i="2" s="1"/>
  <c r="E1609" i="2" s="1"/>
  <c r="D1607" i="2"/>
  <c r="D1606" i="2"/>
  <c r="D1605" i="2"/>
  <c r="E1604" i="2"/>
  <c r="D1604" i="2"/>
  <c r="D1603" i="2"/>
  <c r="D1602" i="2"/>
  <c r="E1601" i="2"/>
  <c r="E1602" i="2" s="1"/>
  <c r="D1601" i="2"/>
  <c r="D1600" i="2"/>
  <c r="D1599" i="2"/>
  <c r="E1598" i="2"/>
  <c r="E1599" i="2" s="1"/>
  <c r="E1600" i="2" s="1"/>
  <c r="D1598" i="2"/>
  <c r="D1597" i="2"/>
  <c r="D1596" i="2"/>
  <c r="D1595" i="2"/>
  <c r="D1594" i="2"/>
  <c r="D1593" i="2"/>
  <c r="E1592" i="2"/>
  <c r="E1593" i="2" s="1"/>
  <c r="D1592" i="2"/>
  <c r="D1591" i="2"/>
  <c r="D1590" i="2"/>
  <c r="E1589" i="2"/>
  <c r="E1590" i="2" s="1"/>
  <c r="E1591" i="2" s="1"/>
  <c r="D1589" i="2"/>
  <c r="D1588" i="2"/>
  <c r="D1587" i="2"/>
  <c r="E1586" i="2"/>
  <c r="D1586" i="2"/>
  <c r="D1585" i="2"/>
  <c r="D1584" i="2"/>
  <c r="E1583" i="2"/>
  <c r="E1584" i="2" s="1"/>
  <c r="D1583" i="2"/>
  <c r="D1582" i="2"/>
  <c r="D1581" i="2"/>
  <c r="E1580" i="2"/>
  <c r="E1581" i="2" s="1"/>
  <c r="E1582" i="2" s="1"/>
  <c r="D1580" i="2"/>
  <c r="D1579" i="2"/>
  <c r="D1578" i="2"/>
  <c r="E1577" i="2"/>
  <c r="D1577" i="2"/>
  <c r="D1576" i="2"/>
  <c r="D1575" i="2"/>
  <c r="E1574" i="2"/>
  <c r="E1575" i="2" s="1"/>
  <c r="D1574" i="2"/>
  <c r="D1573" i="2"/>
  <c r="D1572" i="2"/>
  <c r="E1571" i="2"/>
  <c r="E1572" i="2" s="1"/>
  <c r="E1573" i="2" s="1"/>
  <c r="D1571" i="2"/>
  <c r="D1570" i="2"/>
  <c r="D1569" i="2"/>
  <c r="E1568" i="2"/>
  <c r="D1568" i="2"/>
  <c r="D1567" i="2"/>
  <c r="D1566" i="2"/>
  <c r="E1565" i="2"/>
  <c r="E1566" i="2" s="1"/>
  <c r="D1565" i="2"/>
  <c r="D1564" i="2"/>
  <c r="D1563" i="2"/>
  <c r="E1562" i="2"/>
  <c r="E1563" i="2" s="1"/>
  <c r="E1564" i="2" s="1"/>
  <c r="D1562" i="2"/>
  <c r="D1561" i="2"/>
  <c r="D1560" i="2"/>
  <c r="E1559" i="2"/>
  <c r="D1559" i="2"/>
  <c r="D1558" i="2"/>
  <c r="D1557" i="2"/>
  <c r="E1556" i="2"/>
  <c r="D1556" i="2"/>
  <c r="D1555" i="2"/>
  <c r="D1554" i="2"/>
  <c r="E1553" i="2"/>
  <c r="E1554" i="2" s="1"/>
  <c r="E1555" i="2" s="1"/>
  <c r="D1553" i="2"/>
  <c r="D1552" i="2"/>
  <c r="D1551" i="2"/>
  <c r="E1550" i="2"/>
  <c r="D1550" i="2"/>
  <c r="D1549" i="2"/>
  <c r="D1548" i="2"/>
  <c r="E1547" i="2"/>
  <c r="E1548" i="2" s="1"/>
  <c r="D1547" i="2"/>
  <c r="D1546" i="2"/>
  <c r="D1545" i="2"/>
  <c r="E1544" i="2"/>
  <c r="E1545" i="2" s="1"/>
  <c r="E1546" i="2" s="1"/>
  <c r="D1544" i="2"/>
  <c r="D1543" i="2"/>
  <c r="D1542" i="2"/>
  <c r="E1541" i="2"/>
  <c r="D1541" i="2"/>
  <c r="D1540" i="2"/>
  <c r="D1539" i="2"/>
  <c r="E1538" i="2"/>
  <c r="E1539" i="2" s="1"/>
  <c r="D1538" i="2"/>
  <c r="D1537" i="2"/>
  <c r="D1536" i="2"/>
  <c r="E1535" i="2"/>
  <c r="E1536" i="2" s="1"/>
  <c r="E1537" i="2" s="1"/>
  <c r="D1535" i="2"/>
  <c r="D1534" i="2"/>
  <c r="D1533" i="2"/>
  <c r="E1532" i="2"/>
  <c r="D1532" i="2"/>
  <c r="D1531" i="2"/>
  <c r="D1530" i="2"/>
  <c r="E1529" i="2"/>
  <c r="D1529" i="2"/>
  <c r="D1528" i="2"/>
  <c r="D1527" i="2"/>
  <c r="E1526" i="2"/>
  <c r="E1527" i="2" s="1"/>
  <c r="E1528" i="2" s="1"/>
  <c r="D1526" i="2"/>
  <c r="D1517" i="2"/>
  <c r="D1518" i="2"/>
  <c r="D1519" i="2"/>
  <c r="D1520" i="2"/>
  <c r="D1521" i="2"/>
  <c r="D1522" i="2"/>
  <c r="D1523" i="2"/>
  <c r="D1524" i="2"/>
  <c r="D1525" i="2"/>
  <c r="E1523" i="2"/>
  <c r="E1520" i="2"/>
  <c r="E1521" i="2" s="1"/>
  <c r="E1517" i="2"/>
  <c r="E1518" i="2" s="1"/>
  <c r="E1519" i="2" s="1"/>
  <c r="E1530" i="2" l="1"/>
  <c r="D1516" i="2"/>
  <c r="D1515" i="2"/>
  <c r="E1514" i="2"/>
  <c r="D1514" i="2"/>
  <c r="D1513" i="2"/>
  <c r="D1512" i="2"/>
  <c r="E1511" i="2"/>
  <c r="D1511" i="2"/>
  <c r="D1510" i="2"/>
  <c r="H1509" i="2"/>
  <c r="D1509" i="2"/>
  <c r="D1508" i="2"/>
  <c r="D1507" i="2"/>
  <c r="D1506" i="2"/>
  <c r="E1505" i="2"/>
  <c r="D1505" i="2"/>
  <c r="D1504" i="2"/>
  <c r="D1503" i="2"/>
  <c r="E1502" i="2"/>
  <c r="E1504" i="2" s="1"/>
  <c r="D1502" i="2"/>
  <c r="D1501" i="2"/>
  <c r="H1500" i="2"/>
  <c r="D1500" i="2"/>
  <c r="D1499" i="2"/>
  <c r="D1498" i="2"/>
  <c r="D1497" i="2"/>
  <c r="E1496" i="2"/>
  <c r="D1496" i="2"/>
  <c r="D1495" i="2"/>
  <c r="D1494" i="2"/>
  <c r="E1493" i="2"/>
  <c r="E1495" i="2" s="1"/>
  <c r="D1493" i="2"/>
  <c r="D1492" i="2"/>
  <c r="H1491" i="2"/>
  <c r="D1491" i="2"/>
  <c r="D1490" i="2"/>
  <c r="D1489" i="2"/>
  <c r="D1488" i="2"/>
  <c r="E1487" i="2"/>
  <c r="D1487" i="2"/>
  <c r="D1486" i="2"/>
  <c r="D1485" i="2"/>
  <c r="E1484" i="2"/>
  <c r="E1486" i="2" s="1"/>
  <c r="D1484" i="2"/>
  <c r="D1483" i="2"/>
  <c r="H1482" i="2"/>
  <c r="D1482" i="2"/>
  <c r="D1481" i="2"/>
  <c r="D1480" i="2"/>
  <c r="D1479" i="2"/>
  <c r="E1478" i="2"/>
  <c r="D1478" i="2"/>
  <c r="D1477" i="2"/>
  <c r="D1476" i="2"/>
  <c r="E1475" i="2"/>
  <c r="E1477" i="2" s="1"/>
  <c r="D1475" i="2"/>
  <c r="D1474" i="2"/>
  <c r="H1473" i="2"/>
  <c r="D1473" i="2"/>
  <c r="D1472" i="2"/>
  <c r="D1471" i="2"/>
  <c r="D1470" i="2"/>
  <c r="E1469" i="2"/>
  <c r="D1469" i="2"/>
  <c r="D1468" i="2"/>
  <c r="D1467" i="2"/>
  <c r="E1466" i="2"/>
  <c r="E1468" i="2" s="1"/>
  <c r="D1466" i="2"/>
  <c r="D1465" i="2"/>
  <c r="H1464" i="2"/>
  <c r="D1464" i="2"/>
  <c r="D1463" i="2"/>
  <c r="D1462" i="2"/>
  <c r="D1461" i="2"/>
  <c r="E1460" i="2"/>
  <c r="D1460" i="2"/>
  <c r="D1459" i="2"/>
  <c r="D1458" i="2"/>
  <c r="E1457" i="2"/>
  <c r="E1459" i="2" s="1"/>
  <c r="D1457" i="2"/>
  <c r="D1456" i="2"/>
  <c r="H1455" i="2"/>
  <c r="D1455" i="2"/>
  <c r="D1454" i="2"/>
  <c r="D1453" i="2"/>
  <c r="D1452" i="2"/>
  <c r="E1451" i="2"/>
  <c r="D1451" i="2"/>
  <c r="D1450" i="2"/>
  <c r="D1449" i="2"/>
  <c r="E1448" i="2"/>
  <c r="E1450" i="2" s="1"/>
  <c r="D1448" i="2"/>
  <c r="D1447" i="2"/>
  <c r="H1446" i="2"/>
  <c r="D1446" i="2"/>
  <c r="D1445" i="2"/>
  <c r="D1444" i="2"/>
  <c r="D1443" i="2"/>
  <c r="E1442" i="2"/>
  <c r="D1442" i="2"/>
  <c r="D1441" i="2"/>
  <c r="D1440" i="2"/>
  <c r="E1439" i="2"/>
  <c r="E1441" i="2" s="1"/>
  <c r="D1439" i="2"/>
  <c r="D1438" i="2"/>
  <c r="H1437" i="2"/>
  <c r="D1437" i="2"/>
  <c r="D1436" i="2"/>
  <c r="D1435" i="2"/>
  <c r="D1434" i="2"/>
  <c r="E1433" i="2"/>
  <c r="D1433" i="2"/>
  <c r="D1432" i="2"/>
  <c r="D1431" i="2"/>
  <c r="E1430" i="2"/>
  <c r="E1432" i="2" s="1"/>
  <c r="D1430" i="2"/>
  <c r="D1429" i="2"/>
  <c r="H1428" i="2"/>
  <c r="D1428" i="2"/>
  <c r="D1427" i="2"/>
  <c r="D1426" i="2"/>
  <c r="D1425" i="2"/>
  <c r="E1424" i="2"/>
  <c r="D1424" i="2"/>
  <c r="D1423" i="2"/>
  <c r="D1422" i="2"/>
  <c r="E1421" i="2"/>
  <c r="E1423" i="2" s="1"/>
  <c r="D1421" i="2"/>
  <c r="D1420" i="2"/>
  <c r="H1419" i="2"/>
  <c r="D1419" i="2"/>
  <c r="D1418" i="2"/>
  <c r="D1417" i="2"/>
  <c r="D1416" i="2"/>
  <c r="E1415" i="2"/>
  <c r="D1415" i="2"/>
  <c r="D1414" i="2"/>
  <c r="D1413" i="2"/>
  <c r="E1412" i="2"/>
  <c r="E1414" i="2" s="1"/>
  <c r="D1412" i="2"/>
  <c r="D1411" i="2"/>
  <c r="H1410" i="2"/>
  <c r="D1410" i="2"/>
  <c r="D1409" i="2"/>
  <c r="D1408" i="2"/>
  <c r="D1407" i="2"/>
  <c r="E1406" i="2"/>
  <c r="D1406" i="2"/>
  <c r="D1405" i="2"/>
  <c r="D1404" i="2"/>
  <c r="E1403" i="2"/>
  <c r="E1405" i="2" s="1"/>
  <c r="D1403" i="2"/>
  <c r="D1402" i="2"/>
  <c r="H1401" i="2"/>
  <c r="D1401" i="2"/>
  <c r="D1400" i="2"/>
  <c r="D1399" i="2"/>
  <c r="D1398" i="2"/>
  <c r="E1397" i="2"/>
  <c r="D1397" i="2"/>
  <c r="D1396" i="2"/>
  <c r="D1395" i="2"/>
  <c r="E1394" i="2"/>
  <c r="E1396" i="2" s="1"/>
  <c r="D1394" i="2"/>
  <c r="D1393" i="2"/>
  <c r="H1392" i="2"/>
  <c r="D1392" i="2"/>
  <c r="D1391" i="2"/>
  <c r="D1390" i="2"/>
  <c r="D1389" i="2"/>
  <c r="E1388" i="2"/>
  <c r="D1388" i="2"/>
  <c r="D1387" i="2"/>
  <c r="D1386" i="2"/>
  <c r="E1385" i="2"/>
  <c r="E1387" i="2" s="1"/>
  <c r="D1385" i="2"/>
  <c r="D1384" i="2"/>
  <c r="H1383" i="2"/>
  <c r="D1383" i="2"/>
  <c r="D1382" i="2"/>
  <c r="D1381" i="2"/>
  <c r="D1380" i="2"/>
  <c r="E1379" i="2"/>
  <c r="D1379" i="2"/>
  <c r="D1378" i="2"/>
  <c r="D1377" i="2"/>
  <c r="E1376" i="2"/>
  <c r="E1378" i="2" s="1"/>
  <c r="D1376" i="2"/>
  <c r="D1375" i="2"/>
  <c r="H1374" i="2"/>
  <c r="D1374" i="2"/>
  <c r="D1373" i="2"/>
  <c r="D1372" i="2"/>
  <c r="D1371" i="2"/>
  <c r="E1370" i="2"/>
  <c r="D1370" i="2"/>
  <c r="D1369" i="2"/>
  <c r="D1368" i="2"/>
  <c r="E1367" i="2"/>
  <c r="E1369" i="2" s="1"/>
  <c r="D1367" i="2"/>
  <c r="D1366" i="2"/>
  <c r="H1365" i="2"/>
  <c r="D1365" i="2"/>
  <c r="D1364" i="2"/>
  <c r="D1363" i="2"/>
  <c r="D1362" i="2"/>
  <c r="E1361" i="2"/>
  <c r="D1361" i="2"/>
  <c r="D1360" i="2"/>
  <c r="D1359" i="2"/>
  <c r="E1358" i="2"/>
  <c r="E1360" i="2" s="1"/>
  <c r="D1358" i="2"/>
  <c r="D1357" i="2"/>
  <c r="H1356" i="2"/>
  <c r="D1356" i="2"/>
  <c r="D1355" i="2"/>
  <c r="D1354" i="2"/>
  <c r="D1353" i="2"/>
  <c r="E1352" i="2"/>
  <c r="D1352" i="2"/>
  <c r="D1351" i="2"/>
  <c r="D1350" i="2"/>
  <c r="E1349" i="2"/>
  <c r="E1351" i="2" s="1"/>
  <c r="D1349" i="2"/>
  <c r="D1348" i="2"/>
  <c r="H1347" i="2"/>
  <c r="D1347" i="2"/>
  <c r="D1346" i="2"/>
  <c r="D1345" i="2"/>
  <c r="D1344" i="2"/>
  <c r="E1343" i="2"/>
  <c r="D1343" i="2"/>
  <c r="D1342" i="2"/>
  <c r="D1341" i="2"/>
  <c r="E1340" i="2"/>
  <c r="E1342" i="2" s="1"/>
  <c r="D1340" i="2"/>
  <c r="D1339" i="2"/>
  <c r="H1338" i="2"/>
  <c r="D1338" i="2"/>
  <c r="D1337" i="2"/>
  <c r="D1336" i="2"/>
  <c r="D1335" i="2"/>
  <c r="E1334" i="2"/>
  <c r="D1334" i="2"/>
  <c r="D1333" i="2"/>
  <c r="D1332" i="2"/>
  <c r="E1331" i="2"/>
  <c r="E1333" i="2" s="1"/>
  <c r="D1331" i="2"/>
  <c r="D1330" i="2"/>
  <c r="H1329" i="2"/>
  <c r="D1329" i="2"/>
  <c r="D1328" i="2"/>
  <c r="D1327" i="2"/>
  <c r="D1326" i="2"/>
  <c r="E1325" i="2"/>
  <c r="D1325" i="2"/>
  <c r="D1324" i="2"/>
  <c r="D1323" i="2"/>
  <c r="E1322" i="2"/>
  <c r="E1324" i="2" s="1"/>
  <c r="D1322" i="2"/>
  <c r="D1321" i="2"/>
  <c r="H1320" i="2"/>
  <c r="D1320" i="2"/>
  <c r="D1319" i="2"/>
  <c r="D1318" i="2"/>
  <c r="D1317" i="2"/>
  <c r="E1316" i="2"/>
  <c r="D1316" i="2"/>
  <c r="D1315" i="2"/>
  <c r="D1314" i="2"/>
  <c r="E1313" i="2"/>
  <c r="E1315" i="2" s="1"/>
  <c r="D1313" i="2"/>
  <c r="D1312" i="2"/>
  <c r="H1311" i="2"/>
  <c r="D1311" i="2"/>
  <c r="D1310" i="2"/>
  <c r="D1309" i="2"/>
  <c r="D1308" i="2"/>
  <c r="E1307" i="2"/>
  <c r="D1307" i="2"/>
  <c r="D1306" i="2"/>
  <c r="D1305" i="2"/>
  <c r="E1304" i="2"/>
  <c r="E1306" i="2" s="1"/>
  <c r="D1304" i="2"/>
  <c r="D1303" i="2"/>
  <c r="H1302" i="2"/>
  <c r="D1302" i="2"/>
  <c r="D1301" i="2"/>
  <c r="D1300" i="2"/>
  <c r="D1299" i="2"/>
  <c r="E1298" i="2"/>
  <c r="D1298" i="2"/>
  <c r="D1297" i="2"/>
  <c r="D1296" i="2"/>
  <c r="E1295" i="2"/>
  <c r="E1297" i="2" s="1"/>
  <c r="D1295" i="2"/>
  <c r="D1294" i="2"/>
  <c r="H1293" i="2"/>
  <c r="D1293" i="2"/>
  <c r="D1292" i="2"/>
  <c r="D1291" i="2"/>
  <c r="D1290" i="2"/>
  <c r="E1289" i="2"/>
  <c r="D1289" i="2"/>
  <c r="D1288" i="2"/>
  <c r="D1287" i="2"/>
  <c r="E1286" i="2"/>
  <c r="E1287" i="2" s="1"/>
  <c r="D1286" i="2"/>
  <c r="D1285" i="2"/>
  <c r="H1284" i="2"/>
  <c r="D1284" i="2"/>
  <c r="D1283" i="2"/>
  <c r="D1282" i="2"/>
  <c r="D1281" i="2"/>
  <c r="E1280" i="2"/>
  <c r="D1280" i="2"/>
  <c r="D1279" i="2"/>
  <c r="D1278" i="2"/>
  <c r="E1277" i="2"/>
  <c r="E1279" i="2" s="1"/>
  <c r="D1277" i="2"/>
  <c r="D1276" i="2"/>
  <c r="H1275" i="2"/>
  <c r="D1275" i="2"/>
  <c r="D1274" i="2"/>
  <c r="D1273" i="2"/>
  <c r="D1272" i="2"/>
  <c r="E1271" i="2"/>
  <c r="D1271" i="2"/>
  <c r="D1270" i="2"/>
  <c r="D1269" i="2"/>
  <c r="E1268" i="2"/>
  <c r="E1269" i="2" s="1"/>
  <c r="D1268" i="2"/>
  <c r="D1267" i="2"/>
  <c r="H1266" i="2"/>
  <c r="D1266" i="2"/>
  <c r="D1265" i="2"/>
  <c r="D1264" i="2"/>
  <c r="D1263" i="2"/>
  <c r="E1262" i="2"/>
  <c r="D1262" i="2"/>
  <c r="D1261" i="2"/>
  <c r="D1260" i="2"/>
  <c r="E1259" i="2"/>
  <c r="E1261" i="2" s="1"/>
  <c r="D1259" i="2"/>
  <c r="D1258" i="2"/>
  <c r="H1257" i="2"/>
  <c r="D1257" i="2"/>
  <c r="D1256" i="2"/>
  <c r="D1255" i="2"/>
  <c r="D1254" i="2"/>
  <c r="E1253" i="2"/>
  <c r="D1253" i="2"/>
  <c r="D1252" i="2"/>
  <c r="D1251" i="2"/>
  <c r="E1250" i="2"/>
  <c r="E1251" i="2" s="1"/>
  <c r="D1250" i="2"/>
  <c r="D1249" i="2"/>
  <c r="H1248" i="2"/>
  <c r="D1248" i="2"/>
  <c r="D1247" i="2"/>
  <c r="D1246" i="2"/>
  <c r="D1245" i="2"/>
  <c r="E1244" i="2"/>
  <c r="D1244" i="2"/>
  <c r="D1243" i="2"/>
  <c r="D1242" i="2"/>
  <c r="E1241" i="2"/>
  <c r="E1243" i="2" s="1"/>
  <c r="D1241" i="2"/>
  <c r="D1240" i="2"/>
  <c r="H1239" i="2"/>
  <c r="D1239" i="2"/>
  <c r="D1238" i="2"/>
  <c r="D1237" i="2"/>
  <c r="D1236" i="2"/>
  <c r="E1235" i="2"/>
  <c r="D1235" i="2"/>
  <c r="D1234" i="2"/>
  <c r="D1233" i="2"/>
  <c r="E1232" i="2"/>
  <c r="E1234" i="2" s="1"/>
  <c r="D1232" i="2"/>
  <c r="D1231" i="2"/>
  <c r="H1230" i="2"/>
  <c r="D1230" i="2"/>
  <c r="D1229" i="2"/>
  <c r="D1228" i="2"/>
  <c r="D1227" i="2"/>
  <c r="E1226" i="2"/>
  <c r="D1226" i="2"/>
  <c r="D1225" i="2"/>
  <c r="D1224" i="2"/>
  <c r="E1223" i="2"/>
  <c r="E1225" i="2" s="1"/>
  <c r="D1223" i="2"/>
  <c r="D1222" i="2"/>
  <c r="H1221" i="2"/>
  <c r="D1221" i="2"/>
  <c r="D1220" i="2"/>
  <c r="D1219" i="2"/>
  <c r="D1218" i="2"/>
  <c r="E1217" i="2"/>
  <c r="D1217" i="2"/>
  <c r="D1216" i="2"/>
  <c r="D1215" i="2"/>
  <c r="E1214" i="2"/>
  <c r="E1216" i="2" s="1"/>
  <c r="D1214" i="2"/>
  <c r="D1213" i="2"/>
  <c r="H1212" i="2"/>
  <c r="D1212" i="2"/>
  <c r="D1211" i="2"/>
  <c r="D1210" i="2"/>
  <c r="D1209" i="2"/>
  <c r="E1208" i="2"/>
  <c r="D1208" i="2"/>
  <c r="D1207" i="2"/>
  <c r="D1206" i="2"/>
  <c r="E1205" i="2"/>
  <c r="E1207" i="2" s="1"/>
  <c r="D1205" i="2"/>
  <c r="D1204" i="2"/>
  <c r="H1203" i="2"/>
  <c r="D1203" i="2"/>
  <c r="D1202" i="2"/>
  <c r="D24" i="3"/>
  <c r="D25" i="3"/>
  <c r="D26" i="3"/>
  <c r="E26" i="3" s="1"/>
  <c r="D1193" i="2"/>
  <c r="D1194" i="2"/>
  <c r="D1195" i="2"/>
  <c r="D1197" i="2"/>
  <c r="D1198" i="2"/>
  <c r="D1199" i="2"/>
  <c r="D1200" i="2"/>
  <c r="D1201" i="2"/>
  <c r="E1199" i="2"/>
  <c r="E1196" i="2"/>
  <c r="E1198" i="2" s="1"/>
  <c r="H1194" i="2"/>
  <c r="D1192" i="2"/>
  <c r="D1191" i="2"/>
  <c r="E1190" i="2"/>
  <c r="E1191" i="2" s="1"/>
  <c r="D1190" i="2"/>
  <c r="K1189" i="2"/>
  <c r="E1189" i="2" s="1"/>
  <c r="D1189" i="2"/>
  <c r="K1188" i="2"/>
  <c r="E1188" i="2" s="1"/>
  <c r="D1188" i="2"/>
  <c r="K1187" i="2"/>
  <c r="E1187" i="2" s="1"/>
  <c r="D1187" i="2"/>
  <c r="K1186" i="2"/>
  <c r="E1186" i="2" s="1"/>
  <c r="D1186" i="2"/>
  <c r="K1185" i="2"/>
  <c r="E1185" i="2" s="1"/>
  <c r="D1185" i="2"/>
  <c r="K1184" i="2"/>
  <c r="E1184" i="2" s="1"/>
  <c r="D1184" i="2"/>
  <c r="D1183" i="2"/>
  <c r="D1182" i="2"/>
  <c r="D1181" i="2"/>
  <c r="D1180" i="2"/>
  <c r="D1179" i="2"/>
  <c r="E1178" i="2"/>
  <c r="E1179" i="2" s="1"/>
  <c r="D1178" i="2"/>
  <c r="K1177" i="2"/>
  <c r="E1177" i="2" s="1"/>
  <c r="D1177" i="2"/>
  <c r="K1176" i="2"/>
  <c r="E1176" i="2" s="1"/>
  <c r="D1176" i="2"/>
  <c r="K1175" i="2"/>
  <c r="E1175" i="2" s="1"/>
  <c r="D1175" i="2"/>
  <c r="K1174" i="2"/>
  <c r="E1174" i="2" s="1"/>
  <c r="D1174" i="2"/>
  <c r="K1173" i="2"/>
  <c r="E1173" i="2" s="1"/>
  <c r="D1173" i="2"/>
  <c r="K1172" i="2"/>
  <c r="E1172" i="2" s="1"/>
  <c r="D1172" i="2"/>
  <c r="D1171" i="2"/>
  <c r="D1170" i="2"/>
  <c r="D1169" i="2"/>
  <c r="D1168" i="2"/>
  <c r="D1167" i="2"/>
  <c r="E1166" i="2"/>
  <c r="E1167" i="2" s="1"/>
  <c r="D1166" i="2"/>
  <c r="K1165" i="2"/>
  <c r="E1165" i="2" s="1"/>
  <c r="D1165" i="2"/>
  <c r="K1164" i="2"/>
  <c r="E1164" i="2" s="1"/>
  <c r="D1164" i="2"/>
  <c r="K1163" i="2"/>
  <c r="E1163" i="2" s="1"/>
  <c r="D1163" i="2"/>
  <c r="K1162" i="2"/>
  <c r="E1162" i="2" s="1"/>
  <c r="D1162" i="2"/>
  <c r="K1161" i="2"/>
  <c r="E1161" i="2" s="1"/>
  <c r="D1161" i="2"/>
  <c r="K1160" i="2"/>
  <c r="E1160" i="2" s="1"/>
  <c r="D1160" i="2"/>
  <c r="D1159" i="2"/>
  <c r="D1158" i="2"/>
  <c r="D1157" i="2"/>
  <c r="D1156" i="2"/>
  <c r="D1155" i="2"/>
  <c r="E1154" i="2"/>
  <c r="E1155" i="2" s="1"/>
  <c r="D1154" i="2"/>
  <c r="K1153" i="2"/>
  <c r="E1153" i="2" s="1"/>
  <c r="D1153" i="2"/>
  <c r="K1152" i="2"/>
  <c r="E1152" i="2" s="1"/>
  <c r="D1152" i="2"/>
  <c r="K1151" i="2"/>
  <c r="E1151" i="2" s="1"/>
  <c r="D1151" i="2"/>
  <c r="K1150" i="2"/>
  <c r="E1150" i="2" s="1"/>
  <c r="D1150" i="2"/>
  <c r="K1149" i="2"/>
  <c r="E1149" i="2" s="1"/>
  <c r="D1149" i="2"/>
  <c r="K1148" i="2"/>
  <c r="E1148" i="2" s="1"/>
  <c r="D1148" i="2"/>
  <c r="D1147" i="2"/>
  <c r="D1146" i="2"/>
  <c r="D1145" i="2"/>
  <c r="D1144" i="2"/>
  <c r="D1143" i="2"/>
  <c r="E1142" i="2"/>
  <c r="E1143" i="2" s="1"/>
  <c r="D1142" i="2"/>
  <c r="K1141" i="2"/>
  <c r="E1141" i="2" s="1"/>
  <c r="D1141" i="2"/>
  <c r="K1140" i="2"/>
  <c r="E1140" i="2" s="1"/>
  <c r="D1140" i="2"/>
  <c r="K1139" i="2"/>
  <c r="E1139" i="2" s="1"/>
  <c r="D1139" i="2"/>
  <c r="K1138" i="2"/>
  <c r="E1138" i="2" s="1"/>
  <c r="D1138" i="2"/>
  <c r="K1137" i="2"/>
  <c r="E1137" i="2" s="1"/>
  <c r="D1137" i="2"/>
  <c r="K1136" i="2"/>
  <c r="E1136" i="2" s="1"/>
  <c r="D1136" i="2"/>
  <c r="D1135" i="2"/>
  <c r="D1134" i="2"/>
  <c r="D1133" i="2"/>
  <c r="D1132" i="2"/>
  <c r="D1131" i="2"/>
  <c r="E1130" i="2"/>
  <c r="E1131" i="2" s="1"/>
  <c r="D1130" i="2"/>
  <c r="K1129" i="2"/>
  <c r="E1129" i="2" s="1"/>
  <c r="D1129" i="2"/>
  <c r="K1128" i="2"/>
  <c r="E1128" i="2" s="1"/>
  <c r="D1128" i="2"/>
  <c r="K1127" i="2"/>
  <c r="E1127" i="2" s="1"/>
  <c r="D1127" i="2"/>
  <c r="K1126" i="2"/>
  <c r="E1126" i="2" s="1"/>
  <c r="D1126" i="2"/>
  <c r="K1125" i="2"/>
  <c r="E1125" i="2" s="1"/>
  <c r="D1125" i="2"/>
  <c r="K1124" i="2"/>
  <c r="E1124" i="2" s="1"/>
  <c r="D1124" i="2"/>
  <c r="D1123" i="2"/>
  <c r="D1122" i="2"/>
  <c r="D1121" i="2"/>
  <c r="D1120" i="2"/>
  <c r="D1119" i="2"/>
  <c r="E1118" i="2"/>
  <c r="E1119" i="2" s="1"/>
  <c r="D1118" i="2"/>
  <c r="K1117" i="2"/>
  <c r="E1117" i="2" s="1"/>
  <c r="D1117" i="2"/>
  <c r="K1116" i="2"/>
  <c r="E1116" i="2" s="1"/>
  <c r="D1116" i="2"/>
  <c r="K1115" i="2"/>
  <c r="E1115" i="2" s="1"/>
  <c r="D1115" i="2"/>
  <c r="K1114" i="2"/>
  <c r="E1114" i="2" s="1"/>
  <c r="D1114" i="2"/>
  <c r="K1113" i="2"/>
  <c r="E1113" i="2" s="1"/>
  <c r="D1113" i="2"/>
  <c r="K1112" i="2"/>
  <c r="E1112" i="2" s="1"/>
  <c r="D1112" i="2"/>
  <c r="D1111" i="2"/>
  <c r="D1110" i="2"/>
  <c r="D1109" i="2"/>
  <c r="D1108" i="2"/>
  <c r="D1107" i="2"/>
  <c r="E1106" i="2"/>
  <c r="E1107" i="2" s="1"/>
  <c r="D1106" i="2"/>
  <c r="K1105" i="2"/>
  <c r="E1105" i="2" s="1"/>
  <c r="D1105" i="2"/>
  <c r="K1104" i="2"/>
  <c r="E1104" i="2" s="1"/>
  <c r="D1104" i="2"/>
  <c r="K1103" i="2"/>
  <c r="E1103" i="2" s="1"/>
  <c r="D1103" i="2"/>
  <c r="K1102" i="2"/>
  <c r="E1102" i="2" s="1"/>
  <c r="D1102" i="2"/>
  <c r="K1101" i="2"/>
  <c r="E1101" i="2" s="1"/>
  <c r="D1101" i="2"/>
  <c r="K1100" i="2"/>
  <c r="E1100" i="2" s="1"/>
  <c r="D1100" i="2"/>
  <c r="D1099" i="2"/>
  <c r="D1098" i="2"/>
  <c r="D1097" i="2"/>
  <c r="D1096" i="2"/>
  <c r="D1095" i="2"/>
  <c r="E1094" i="2"/>
  <c r="E1095" i="2" s="1"/>
  <c r="D1094" i="2"/>
  <c r="K1093" i="2"/>
  <c r="E1093" i="2" s="1"/>
  <c r="D1093" i="2"/>
  <c r="K1092" i="2"/>
  <c r="E1092" i="2" s="1"/>
  <c r="D1092" i="2"/>
  <c r="K1091" i="2"/>
  <c r="E1091" i="2" s="1"/>
  <c r="D1091" i="2"/>
  <c r="K1090" i="2"/>
  <c r="E1090" i="2" s="1"/>
  <c r="D1090" i="2"/>
  <c r="K1089" i="2"/>
  <c r="E1089" i="2" s="1"/>
  <c r="D1089" i="2"/>
  <c r="K1088" i="2"/>
  <c r="E1088" i="2" s="1"/>
  <c r="D1088" i="2"/>
  <c r="D1087" i="2"/>
  <c r="D1086" i="2"/>
  <c r="D1085" i="2"/>
  <c r="D1084" i="2"/>
  <c r="D1083" i="2"/>
  <c r="E1082" i="2"/>
  <c r="E1083" i="2" s="1"/>
  <c r="D1082" i="2"/>
  <c r="K1081" i="2"/>
  <c r="E1081" i="2" s="1"/>
  <c r="D1081" i="2"/>
  <c r="K1080" i="2"/>
  <c r="E1080" i="2" s="1"/>
  <c r="D1080" i="2"/>
  <c r="K1079" i="2"/>
  <c r="E1079" i="2" s="1"/>
  <c r="D1079" i="2"/>
  <c r="K1078" i="2"/>
  <c r="E1078" i="2" s="1"/>
  <c r="D1078" i="2"/>
  <c r="K1077" i="2"/>
  <c r="E1077" i="2" s="1"/>
  <c r="D1077" i="2"/>
  <c r="K1076" i="2"/>
  <c r="E1076" i="2" s="1"/>
  <c r="D1076" i="2"/>
  <c r="D1075" i="2"/>
  <c r="D1074" i="2"/>
  <c r="D1073" i="2"/>
  <c r="D1072" i="2"/>
  <c r="D1071" i="2"/>
  <c r="E1070" i="2"/>
  <c r="E1071" i="2" s="1"/>
  <c r="D1070" i="2"/>
  <c r="K1069" i="2"/>
  <c r="E1069" i="2" s="1"/>
  <c r="D1069" i="2"/>
  <c r="K1068" i="2"/>
  <c r="E1068" i="2" s="1"/>
  <c r="D1068" i="2"/>
  <c r="K1067" i="2"/>
  <c r="E1067" i="2" s="1"/>
  <c r="D1067" i="2"/>
  <c r="K1066" i="2"/>
  <c r="E1066" i="2" s="1"/>
  <c r="D1066" i="2"/>
  <c r="K1065" i="2"/>
  <c r="E1065" i="2" s="1"/>
  <c r="D1065" i="2"/>
  <c r="K1064" i="2"/>
  <c r="E1064" i="2" s="1"/>
  <c r="D1064" i="2"/>
  <c r="D1063" i="2"/>
  <c r="D1062" i="2"/>
  <c r="D1061" i="2"/>
  <c r="K1053" i="2"/>
  <c r="E1053" i="2" s="1"/>
  <c r="K1054" i="2"/>
  <c r="E1054" i="2" s="1"/>
  <c r="K1055" i="2"/>
  <c r="E1055" i="2" s="1"/>
  <c r="K1056" i="2"/>
  <c r="E1056" i="2" s="1"/>
  <c r="K1057" i="2"/>
  <c r="E1057" i="2" s="1"/>
  <c r="K1052" i="2"/>
  <c r="E1052" i="2" s="1"/>
  <c r="D1060" i="2"/>
  <c r="D1059" i="2"/>
  <c r="E1058" i="2"/>
  <c r="E1059" i="2" s="1"/>
  <c r="D1058" i="2"/>
  <c r="D1057" i="2"/>
  <c r="D1056" i="2"/>
  <c r="D1055" i="2"/>
  <c r="D1054" i="2"/>
  <c r="D1053" i="2"/>
  <c r="D1052" i="2"/>
  <c r="D1051" i="2"/>
  <c r="D1050" i="2"/>
  <c r="D1049" i="2"/>
  <c r="E999" i="2"/>
  <c r="E998" i="2"/>
  <c r="E987" i="2"/>
  <c r="E986" i="2"/>
  <c r="E975" i="2"/>
  <c r="E974" i="2"/>
  <c r="E963" i="2"/>
  <c r="E962" i="2"/>
  <c r="E938" i="2"/>
  <c r="E939" i="2" s="1"/>
  <c r="E926" i="2"/>
  <c r="E927" i="2" s="1"/>
  <c r="K1040" i="2"/>
  <c r="E1040" i="2" s="1"/>
  <c r="K1028" i="2"/>
  <c r="E1028" i="2" s="1"/>
  <c r="K1016" i="2"/>
  <c r="E1016" i="2" s="1"/>
  <c r="K1004" i="2"/>
  <c r="E1004" i="2" s="1"/>
  <c r="K992" i="2"/>
  <c r="E992" i="2" s="1"/>
  <c r="K980" i="2"/>
  <c r="E980" i="2" s="1"/>
  <c r="K968" i="2"/>
  <c r="E968" i="2" s="1"/>
  <c r="K956" i="2"/>
  <c r="E956" i="2" s="1"/>
  <c r="K944" i="2"/>
  <c r="E944" i="2" s="1"/>
  <c r="K932" i="2"/>
  <c r="E932" i="2" s="1"/>
  <c r="K920" i="2"/>
  <c r="E920" i="2" s="1"/>
  <c r="K908" i="2"/>
  <c r="E908" i="2" s="1"/>
  <c r="F1045" i="2"/>
  <c r="K1045" i="2" s="1"/>
  <c r="E1045" i="2" s="1"/>
  <c r="F1044" i="2"/>
  <c r="K1044" i="2" s="1"/>
  <c r="E1044" i="2" s="1"/>
  <c r="F1043" i="2"/>
  <c r="K1043" i="2" s="1"/>
  <c r="E1043" i="2" s="1"/>
  <c r="F1042" i="2"/>
  <c r="K1042" i="2" s="1"/>
  <c r="E1042" i="2" s="1"/>
  <c r="F1041" i="2"/>
  <c r="K1041" i="2" s="1"/>
  <c r="E1041" i="2" s="1"/>
  <c r="F1033" i="2"/>
  <c r="K1033" i="2" s="1"/>
  <c r="E1033" i="2" s="1"/>
  <c r="F1032" i="2"/>
  <c r="K1032" i="2" s="1"/>
  <c r="E1032" i="2" s="1"/>
  <c r="F1031" i="2"/>
  <c r="K1031" i="2" s="1"/>
  <c r="E1031" i="2" s="1"/>
  <c r="F1030" i="2"/>
  <c r="K1030" i="2" s="1"/>
  <c r="E1030" i="2" s="1"/>
  <c r="F1029" i="2"/>
  <c r="K1029" i="2" s="1"/>
  <c r="E1029" i="2" s="1"/>
  <c r="F1021" i="2"/>
  <c r="K1021" i="2" s="1"/>
  <c r="E1021" i="2" s="1"/>
  <c r="F1020" i="2"/>
  <c r="K1020" i="2" s="1"/>
  <c r="E1020" i="2" s="1"/>
  <c r="F1019" i="2"/>
  <c r="K1019" i="2" s="1"/>
  <c r="E1019" i="2" s="1"/>
  <c r="F1018" i="2"/>
  <c r="K1018" i="2" s="1"/>
  <c r="E1018" i="2" s="1"/>
  <c r="F1017" i="2"/>
  <c r="K1017" i="2" s="1"/>
  <c r="E1017" i="2" s="1"/>
  <c r="F1009" i="2"/>
  <c r="K1009" i="2" s="1"/>
  <c r="E1009" i="2" s="1"/>
  <c r="F1008" i="2"/>
  <c r="K1008" i="2" s="1"/>
  <c r="E1008" i="2" s="1"/>
  <c r="F1007" i="2"/>
  <c r="K1007" i="2" s="1"/>
  <c r="E1007" i="2" s="1"/>
  <c r="F1006" i="2"/>
  <c r="K1006" i="2" s="1"/>
  <c r="E1006" i="2" s="1"/>
  <c r="F1005" i="2"/>
  <c r="K1005" i="2" s="1"/>
  <c r="E1005" i="2" s="1"/>
  <c r="F997" i="2"/>
  <c r="K997" i="2" s="1"/>
  <c r="E997" i="2" s="1"/>
  <c r="F996" i="2"/>
  <c r="K996" i="2" s="1"/>
  <c r="E996" i="2" s="1"/>
  <c r="F995" i="2"/>
  <c r="K995" i="2" s="1"/>
  <c r="E995" i="2" s="1"/>
  <c r="F994" i="2"/>
  <c r="K994" i="2" s="1"/>
  <c r="E994" i="2" s="1"/>
  <c r="F993" i="2"/>
  <c r="K993" i="2" s="1"/>
  <c r="E993" i="2" s="1"/>
  <c r="F985" i="2"/>
  <c r="K985" i="2" s="1"/>
  <c r="E985" i="2" s="1"/>
  <c r="F984" i="2"/>
  <c r="K984" i="2" s="1"/>
  <c r="E984" i="2" s="1"/>
  <c r="F983" i="2"/>
  <c r="K983" i="2" s="1"/>
  <c r="E983" i="2" s="1"/>
  <c r="F982" i="2"/>
  <c r="K982" i="2" s="1"/>
  <c r="E982" i="2" s="1"/>
  <c r="F981" i="2"/>
  <c r="K981" i="2" s="1"/>
  <c r="E981" i="2" s="1"/>
  <c r="F973" i="2"/>
  <c r="K973" i="2" s="1"/>
  <c r="E973" i="2" s="1"/>
  <c r="F972" i="2"/>
  <c r="K972" i="2" s="1"/>
  <c r="E972" i="2" s="1"/>
  <c r="F971" i="2"/>
  <c r="K971" i="2" s="1"/>
  <c r="E971" i="2" s="1"/>
  <c r="F970" i="2"/>
  <c r="K970" i="2" s="1"/>
  <c r="E970" i="2" s="1"/>
  <c r="F969" i="2"/>
  <c r="K969" i="2" s="1"/>
  <c r="E969" i="2" s="1"/>
  <c r="F961" i="2"/>
  <c r="K961" i="2" s="1"/>
  <c r="E961" i="2" s="1"/>
  <c r="F960" i="2"/>
  <c r="K960" i="2" s="1"/>
  <c r="E960" i="2" s="1"/>
  <c r="F959" i="2"/>
  <c r="K959" i="2" s="1"/>
  <c r="E959" i="2" s="1"/>
  <c r="F958" i="2"/>
  <c r="K958" i="2" s="1"/>
  <c r="E958" i="2" s="1"/>
  <c r="F957" i="2"/>
  <c r="K957" i="2" s="1"/>
  <c r="E957" i="2" s="1"/>
  <c r="F949" i="2"/>
  <c r="K949" i="2" s="1"/>
  <c r="E949" i="2" s="1"/>
  <c r="F948" i="2"/>
  <c r="K948" i="2" s="1"/>
  <c r="E948" i="2" s="1"/>
  <c r="F947" i="2"/>
  <c r="K947" i="2" s="1"/>
  <c r="E947" i="2" s="1"/>
  <c r="F946" i="2"/>
  <c r="K946" i="2" s="1"/>
  <c r="E946" i="2" s="1"/>
  <c r="F945" i="2"/>
  <c r="K945" i="2" s="1"/>
  <c r="E945" i="2" s="1"/>
  <c r="F937" i="2"/>
  <c r="K937" i="2" s="1"/>
  <c r="E937" i="2" s="1"/>
  <c r="F936" i="2"/>
  <c r="K936" i="2" s="1"/>
  <c r="E936" i="2" s="1"/>
  <c r="F935" i="2"/>
  <c r="K935" i="2" s="1"/>
  <c r="E935" i="2" s="1"/>
  <c r="F934" i="2"/>
  <c r="K934" i="2" s="1"/>
  <c r="E934" i="2" s="1"/>
  <c r="F933" i="2"/>
  <c r="K933" i="2" s="1"/>
  <c r="E933" i="2" s="1"/>
  <c r="F925" i="2"/>
  <c r="K925" i="2" s="1"/>
  <c r="E925" i="2" s="1"/>
  <c r="F924" i="2"/>
  <c r="K924" i="2" s="1"/>
  <c r="E924" i="2" s="1"/>
  <c r="F923" i="2"/>
  <c r="K923" i="2" s="1"/>
  <c r="E923" i="2" s="1"/>
  <c r="F922" i="2"/>
  <c r="K922" i="2" s="1"/>
  <c r="E922" i="2" s="1"/>
  <c r="F921" i="2"/>
  <c r="K921" i="2" s="1"/>
  <c r="E921" i="2" s="1"/>
  <c r="F913" i="2"/>
  <c r="K913" i="2" s="1"/>
  <c r="E913" i="2" s="1"/>
  <c r="F912" i="2"/>
  <c r="K912" i="2" s="1"/>
  <c r="E912" i="2" s="1"/>
  <c r="F911" i="2"/>
  <c r="K911" i="2" s="1"/>
  <c r="E911" i="2" s="1"/>
  <c r="F910" i="2"/>
  <c r="K910" i="2" s="1"/>
  <c r="E910" i="2" s="1"/>
  <c r="F909" i="2"/>
  <c r="K909" i="2" s="1"/>
  <c r="E909" i="2" s="1"/>
  <c r="D1048" i="2"/>
  <c r="E1047" i="2"/>
  <c r="D1047" i="2"/>
  <c r="E1046" i="2"/>
  <c r="D1046" i="2"/>
  <c r="D1045" i="2"/>
  <c r="D1044" i="2"/>
  <c r="D1043" i="2"/>
  <c r="D1042" i="2"/>
  <c r="D1041" i="2"/>
  <c r="D1040" i="2"/>
  <c r="D1039" i="2"/>
  <c r="D1038" i="2"/>
  <c r="D1037" i="2"/>
  <c r="D1036" i="2"/>
  <c r="E1035" i="2"/>
  <c r="D1035" i="2"/>
  <c r="E1034" i="2"/>
  <c r="D1034" i="2"/>
  <c r="D1033" i="2"/>
  <c r="D1032" i="2"/>
  <c r="D1031" i="2"/>
  <c r="D1030" i="2"/>
  <c r="D1029" i="2"/>
  <c r="D1028" i="2"/>
  <c r="D1027" i="2"/>
  <c r="D1026" i="2"/>
  <c r="D1025" i="2"/>
  <c r="D1024" i="2"/>
  <c r="E1023" i="2"/>
  <c r="D1023" i="2"/>
  <c r="E1022" i="2"/>
  <c r="D1022" i="2"/>
  <c r="D1021" i="2"/>
  <c r="D1020" i="2"/>
  <c r="D1019" i="2"/>
  <c r="D1018" i="2"/>
  <c r="D1017" i="2"/>
  <c r="D1016" i="2"/>
  <c r="D1015" i="2"/>
  <c r="D1014" i="2"/>
  <c r="D1013" i="2"/>
  <c r="D1012" i="2"/>
  <c r="E1011" i="2"/>
  <c r="D1011" i="2"/>
  <c r="E1010" i="2"/>
  <c r="D1010" i="2"/>
  <c r="D1009" i="2"/>
  <c r="D1008" i="2"/>
  <c r="D1007" i="2"/>
  <c r="D1006" i="2"/>
  <c r="D1005" i="2"/>
  <c r="D1004" i="2"/>
  <c r="D1003" i="2"/>
  <c r="D1002" i="2"/>
  <c r="D1001" i="2"/>
  <c r="D1000" i="2"/>
  <c r="D999" i="2"/>
  <c r="D998" i="2"/>
  <c r="D997" i="2"/>
  <c r="D996" i="2"/>
  <c r="D995" i="2"/>
  <c r="D994" i="2"/>
  <c r="D993" i="2"/>
  <c r="D992" i="2"/>
  <c r="D991" i="2"/>
  <c r="D990" i="2"/>
  <c r="D989" i="2"/>
  <c r="D988" i="2"/>
  <c r="D987" i="2"/>
  <c r="D986" i="2"/>
  <c r="D985" i="2"/>
  <c r="D984" i="2"/>
  <c r="D983" i="2"/>
  <c r="D982" i="2"/>
  <c r="D981" i="2"/>
  <c r="D980" i="2"/>
  <c r="D979" i="2"/>
  <c r="D978" i="2"/>
  <c r="D977" i="2"/>
  <c r="D976" i="2"/>
  <c r="D975" i="2"/>
  <c r="D974" i="2"/>
  <c r="D973" i="2"/>
  <c r="D972" i="2"/>
  <c r="D971" i="2"/>
  <c r="D970" i="2"/>
  <c r="D969" i="2"/>
  <c r="D968" i="2"/>
  <c r="D967" i="2"/>
  <c r="D966" i="2"/>
  <c r="D965" i="2"/>
  <c r="D964" i="2"/>
  <c r="D963" i="2"/>
  <c r="D962" i="2"/>
  <c r="D961" i="2"/>
  <c r="D960" i="2"/>
  <c r="D959" i="2"/>
  <c r="D958" i="2"/>
  <c r="D957" i="2"/>
  <c r="D956" i="2"/>
  <c r="D955" i="2"/>
  <c r="D954" i="2"/>
  <c r="D953" i="2"/>
  <c r="D952" i="2"/>
  <c r="E951" i="2"/>
  <c r="D951" i="2"/>
  <c r="E950" i="2"/>
  <c r="D950" i="2"/>
  <c r="D949" i="2"/>
  <c r="D948" i="2"/>
  <c r="D947" i="2"/>
  <c r="D946" i="2"/>
  <c r="D945" i="2"/>
  <c r="D944" i="2"/>
  <c r="D943" i="2"/>
  <c r="D942" i="2"/>
  <c r="D941" i="2"/>
  <c r="D940" i="2"/>
  <c r="D939" i="2"/>
  <c r="D938" i="2"/>
  <c r="D937" i="2"/>
  <c r="D936" i="2"/>
  <c r="D935" i="2"/>
  <c r="D934" i="2"/>
  <c r="D933" i="2"/>
  <c r="D932" i="2"/>
  <c r="D931" i="2"/>
  <c r="D930" i="2"/>
  <c r="D929" i="2"/>
  <c r="D928" i="2"/>
  <c r="D927" i="2"/>
  <c r="D926" i="2"/>
  <c r="D925" i="2"/>
  <c r="D924" i="2"/>
  <c r="D923" i="2"/>
  <c r="D922" i="2"/>
  <c r="D921" i="2"/>
  <c r="D920" i="2"/>
  <c r="D919" i="2"/>
  <c r="D918" i="2"/>
  <c r="D917" i="2"/>
  <c r="D916" i="2"/>
  <c r="D915" i="2"/>
  <c r="E914" i="2"/>
  <c r="E915" i="2" s="1"/>
  <c r="D914" i="2"/>
  <c r="D913" i="2"/>
  <c r="D912" i="2"/>
  <c r="D911" i="2"/>
  <c r="D910" i="2"/>
  <c r="D909" i="2"/>
  <c r="D908" i="2"/>
  <c r="D907" i="2"/>
  <c r="D906" i="2"/>
  <c r="D905" i="2"/>
  <c r="E1278" i="2" l="1"/>
  <c r="E1467" i="2"/>
  <c r="E1260" i="2"/>
  <c r="E1485" i="2"/>
  <c r="E1197" i="2"/>
  <c r="E1359" i="2"/>
  <c r="E1215" i="2"/>
  <c r="E1413" i="2"/>
  <c r="E1503" i="2"/>
  <c r="E1449" i="2"/>
  <c r="E1431" i="2"/>
  <c r="E1422" i="2"/>
  <c r="E1440" i="2"/>
  <c r="E1458" i="2"/>
  <c r="E1476" i="2"/>
  <c r="E1494" i="2"/>
  <c r="E1377" i="2"/>
  <c r="E1395" i="2"/>
  <c r="E1341" i="2"/>
  <c r="E1323" i="2"/>
  <c r="E1305" i="2"/>
  <c r="E1314" i="2"/>
  <c r="E1332" i="2"/>
  <c r="E1350" i="2"/>
  <c r="E1368" i="2"/>
  <c r="E1386" i="2"/>
  <c r="E1404" i="2"/>
  <c r="E1296" i="2"/>
  <c r="E1242" i="2"/>
  <c r="E1224" i="2"/>
  <c r="E1252" i="2"/>
  <c r="E1270" i="2"/>
  <c r="E1288" i="2"/>
  <c r="E1233" i="2"/>
  <c r="E1206" i="2"/>
  <c r="D437" i="2"/>
  <c r="D438" i="2"/>
  <c r="D439" i="2"/>
  <c r="D440" i="2"/>
  <c r="D441" i="2"/>
  <c r="D442" i="2"/>
  <c r="D443" i="2"/>
  <c r="D444" i="2"/>
  <c r="D445" i="2"/>
  <c r="D446" i="2"/>
  <c r="D447" i="2"/>
  <c r="D448" i="2"/>
  <c r="D449" i="2"/>
  <c r="D450" i="2"/>
  <c r="D451" i="2"/>
  <c r="D452" i="2"/>
  <c r="D453" i="2"/>
  <c r="D454" i="2"/>
  <c r="D455" i="2"/>
  <c r="D456" i="2"/>
  <c r="D457" i="2"/>
  <c r="D458" i="2"/>
  <c r="D459" i="2"/>
  <c r="D460" i="2"/>
  <c r="D461" i="2"/>
  <c r="D462" i="2"/>
  <c r="D463" i="2"/>
  <c r="D464" i="2"/>
  <c r="D465" i="2"/>
  <c r="D466" i="2"/>
  <c r="D467" i="2"/>
  <c r="D468" i="2"/>
  <c r="D469" i="2"/>
  <c r="D470" i="2"/>
  <c r="D471" i="2"/>
  <c r="D472" i="2"/>
  <c r="D473" i="2"/>
  <c r="D474" i="2"/>
  <c r="D475" i="2"/>
  <c r="D476" i="2"/>
  <c r="D477" i="2"/>
  <c r="D478" i="2"/>
  <c r="D479" i="2"/>
  <c r="D480" i="2"/>
  <c r="D481" i="2"/>
  <c r="D482" i="2"/>
  <c r="D483" i="2"/>
  <c r="D484" i="2"/>
  <c r="D485" i="2"/>
  <c r="D486" i="2"/>
  <c r="D487" i="2"/>
  <c r="D488" i="2"/>
  <c r="D489" i="2"/>
  <c r="D490" i="2"/>
  <c r="D491" i="2"/>
  <c r="D492" i="2"/>
  <c r="D493" i="2"/>
  <c r="D494" i="2"/>
  <c r="D495" i="2"/>
  <c r="D496" i="2"/>
  <c r="D497" i="2"/>
  <c r="D498" i="2"/>
  <c r="D499" i="2"/>
  <c r="D500" i="2"/>
  <c r="D501" i="2"/>
  <c r="D502" i="2"/>
  <c r="D503" i="2"/>
  <c r="D504" i="2"/>
  <c r="D505" i="2"/>
  <c r="D506" i="2"/>
  <c r="D507" i="2"/>
  <c r="D508" i="2"/>
  <c r="D509" i="2"/>
  <c r="D510" i="2"/>
  <c r="D511" i="2"/>
  <c r="D512" i="2"/>
  <c r="D513" i="2"/>
  <c r="D514" i="2"/>
  <c r="D515" i="2"/>
  <c r="D516" i="2"/>
  <c r="D517" i="2"/>
  <c r="D518" i="2"/>
  <c r="D519" i="2"/>
  <c r="D520" i="2"/>
  <c r="D521" i="2"/>
  <c r="D522" i="2"/>
  <c r="D523" i="2"/>
  <c r="D524" i="2"/>
  <c r="D525" i="2"/>
  <c r="D526" i="2"/>
  <c r="D527" i="2"/>
  <c r="D528" i="2"/>
  <c r="D529" i="2"/>
  <c r="D530" i="2"/>
  <c r="D531" i="2"/>
  <c r="D532" i="2"/>
  <c r="D533" i="2"/>
  <c r="D534" i="2"/>
  <c r="D535" i="2"/>
  <c r="D536" i="2"/>
  <c r="D537" i="2"/>
  <c r="D538" i="2"/>
  <c r="D539" i="2"/>
  <c r="D540" i="2"/>
  <c r="D541" i="2"/>
  <c r="D542" i="2"/>
  <c r="D543" i="2"/>
  <c r="D544" i="2"/>
  <c r="D545" i="2"/>
  <c r="D546" i="2"/>
  <c r="D547" i="2"/>
  <c r="D548" i="2"/>
  <c r="D549" i="2"/>
  <c r="D550" i="2"/>
  <c r="D551" i="2"/>
  <c r="D552" i="2"/>
  <c r="D553" i="2"/>
  <c r="D554" i="2"/>
  <c r="D555" i="2"/>
  <c r="D556" i="2"/>
  <c r="D557" i="2"/>
  <c r="D558" i="2"/>
  <c r="D559" i="2"/>
  <c r="D560" i="2"/>
  <c r="D561" i="2"/>
  <c r="D562" i="2"/>
  <c r="D563" i="2"/>
  <c r="D564" i="2"/>
  <c r="D565" i="2"/>
  <c r="D566" i="2"/>
  <c r="D567" i="2"/>
  <c r="D568" i="2"/>
  <c r="D569" i="2"/>
  <c r="D570" i="2"/>
  <c r="D571" i="2"/>
  <c r="D572" i="2"/>
  <c r="D573" i="2"/>
  <c r="D574" i="2"/>
  <c r="D575" i="2"/>
  <c r="D576" i="2"/>
  <c r="D577" i="2"/>
  <c r="D578" i="2"/>
  <c r="D579" i="2"/>
  <c r="D580" i="2"/>
  <c r="D581" i="2"/>
  <c r="D582" i="2"/>
  <c r="D583" i="2"/>
  <c r="D584" i="2"/>
  <c r="D585" i="2"/>
  <c r="D586" i="2"/>
  <c r="D587" i="2"/>
  <c r="D588" i="2"/>
  <c r="D589" i="2"/>
  <c r="D590" i="2"/>
  <c r="D591" i="2"/>
  <c r="D592" i="2"/>
  <c r="D593" i="2"/>
  <c r="D594" i="2"/>
  <c r="D595" i="2"/>
  <c r="D596" i="2"/>
  <c r="D597" i="2"/>
  <c r="D598" i="2"/>
  <c r="D599" i="2"/>
  <c r="D600" i="2"/>
  <c r="D601" i="2"/>
  <c r="D602" i="2"/>
  <c r="D603" i="2"/>
  <c r="D604" i="2"/>
  <c r="D605" i="2"/>
  <c r="D606" i="2"/>
  <c r="D607" i="2"/>
  <c r="D608" i="2"/>
  <c r="D609" i="2"/>
  <c r="D610" i="2"/>
  <c r="D611" i="2"/>
  <c r="D612" i="2"/>
  <c r="D613" i="2"/>
  <c r="D614" i="2"/>
  <c r="D615" i="2"/>
  <c r="D616" i="2"/>
  <c r="D617" i="2"/>
  <c r="D618" i="2"/>
  <c r="D619" i="2"/>
  <c r="D620" i="2"/>
  <c r="D621" i="2"/>
  <c r="D622" i="2"/>
  <c r="D623" i="2"/>
  <c r="D624" i="2"/>
  <c r="D625" i="2"/>
  <c r="D626" i="2"/>
  <c r="D627" i="2"/>
  <c r="D628" i="2"/>
  <c r="D629" i="2"/>
  <c r="D630" i="2"/>
  <c r="D631" i="2"/>
  <c r="D632" i="2"/>
  <c r="D633" i="2"/>
  <c r="D634" i="2"/>
  <c r="D635" i="2"/>
  <c r="D636" i="2"/>
  <c r="D637" i="2"/>
  <c r="D638" i="2"/>
  <c r="D639" i="2"/>
  <c r="D640" i="2"/>
  <c r="D641" i="2"/>
  <c r="D642" i="2"/>
  <c r="D643" i="2"/>
  <c r="D644" i="2"/>
  <c r="D645" i="2"/>
  <c r="D646" i="2"/>
  <c r="D647" i="2"/>
  <c r="D648" i="2"/>
  <c r="D649" i="2"/>
  <c r="D650" i="2"/>
  <c r="D651" i="2"/>
  <c r="D652" i="2"/>
  <c r="D653" i="2"/>
  <c r="D654" i="2"/>
  <c r="D655" i="2"/>
  <c r="D656" i="2"/>
  <c r="D657" i="2"/>
  <c r="D658" i="2"/>
  <c r="D659" i="2"/>
  <c r="D660" i="2"/>
  <c r="D661" i="2"/>
  <c r="D662" i="2"/>
  <c r="D663" i="2"/>
  <c r="D664" i="2"/>
  <c r="D665" i="2"/>
  <c r="D666" i="2"/>
  <c r="D667" i="2"/>
  <c r="D668" i="2"/>
  <c r="D669" i="2"/>
  <c r="D670" i="2"/>
  <c r="D671" i="2"/>
  <c r="D672" i="2"/>
  <c r="D673" i="2"/>
  <c r="D674" i="2"/>
  <c r="D675" i="2"/>
  <c r="D676" i="2"/>
  <c r="D677" i="2"/>
  <c r="D678" i="2"/>
  <c r="D679" i="2"/>
  <c r="D680" i="2"/>
  <c r="D681" i="2"/>
  <c r="D682" i="2"/>
  <c r="D683" i="2"/>
  <c r="D684" i="2"/>
  <c r="D685" i="2"/>
  <c r="D686" i="2"/>
  <c r="D687" i="2"/>
  <c r="D688" i="2"/>
  <c r="D689" i="2"/>
  <c r="D690" i="2"/>
  <c r="D691" i="2"/>
  <c r="D692" i="2"/>
  <c r="D693" i="2"/>
  <c r="D694" i="2"/>
  <c r="D695" i="2"/>
  <c r="D696" i="2"/>
  <c r="D697" i="2"/>
  <c r="D698" i="2"/>
  <c r="D699" i="2"/>
  <c r="D700" i="2"/>
  <c r="D701" i="2"/>
  <c r="D702" i="2"/>
  <c r="D703" i="2"/>
  <c r="D704" i="2"/>
  <c r="D705" i="2"/>
  <c r="D706" i="2"/>
  <c r="D707" i="2"/>
  <c r="D708" i="2"/>
  <c r="D709" i="2"/>
  <c r="D710" i="2"/>
  <c r="D711" i="2"/>
  <c r="D712" i="2"/>
  <c r="D713" i="2"/>
  <c r="D714" i="2"/>
  <c r="D715" i="2"/>
  <c r="D716" i="2"/>
  <c r="D717" i="2"/>
  <c r="D718" i="2"/>
  <c r="D719" i="2"/>
  <c r="D720" i="2"/>
  <c r="D721" i="2"/>
  <c r="D722" i="2"/>
  <c r="D723" i="2"/>
  <c r="D724" i="2"/>
  <c r="D725" i="2"/>
  <c r="D726" i="2"/>
  <c r="D727" i="2"/>
  <c r="D728" i="2"/>
  <c r="D729" i="2"/>
  <c r="D730" i="2"/>
  <c r="D731" i="2"/>
  <c r="D732" i="2"/>
  <c r="D733" i="2"/>
  <c r="D734" i="2"/>
  <c r="D735" i="2"/>
  <c r="D736" i="2"/>
  <c r="D737" i="2"/>
  <c r="D738" i="2"/>
  <c r="D739" i="2"/>
  <c r="D740" i="2"/>
  <c r="D741" i="2"/>
  <c r="D742" i="2"/>
  <c r="D743" i="2"/>
  <c r="D744" i="2"/>
  <c r="D745" i="2"/>
  <c r="D746" i="2"/>
  <c r="D747" i="2"/>
  <c r="D748" i="2"/>
  <c r="D749" i="2"/>
  <c r="D750" i="2"/>
  <c r="D751" i="2"/>
  <c r="D752" i="2"/>
  <c r="D753" i="2"/>
  <c r="D754" i="2"/>
  <c r="D755" i="2"/>
  <c r="D756" i="2"/>
  <c r="D757" i="2"/>
  <c r="D758" i="2"/>
  <c r="D759" i="2"/>
  <c r="D760" i="2"/>
  <c r="D761" i="2"/>
  <c r="D762" i="2"/>
  <c r="D763" i="2"/>
  <c r="D764" i="2"/>
  <c r="D765" i="2"/>
  <c r="D766" i="2"/>
  <c r="D767" i="2"/>
  <c r="D768" i="2"/>
  <c r="D769" i="2"/>
  <c r="D770" i="2"/>
  <c r="D771" i="2"/>
  <c r="D772" i="2"/>
  <c r="D773" i="2"/>
  <c r="D774" i="2"/>
  <c r="D775" i="2"/>
  <c r="D776" i="2"/>
  <c r="D777" i="2"/>
  <c r="D778" i="2"/>
  <c r="D779" i="2"/>
  <c r="D780" i="2"/>
  <c r="D781" i="2"/>
  <c r="D782" i="2"/>
  <c r="D783" i="2"/>
  <c r="D784" i="2"/>
  <c r="D785" i="2"/>
  <c r="D786" i="2"/>
  <c r="D787" i="2"/>
  <c r="D788" i="2"/>
  <c r="D789" i="2"/>
  <c r="D790" i="2"/>
  <c r="D791" i="2"/>
  <c r="D792" i="2"/>
  <c r="D793" i="2"/>
  <c r="D794" i="2"/>
  <c r="D795" i="2"/>
  <c r="D796" i="2"/>
  <c r="D797" i="2"/>
  <c r="D798" i="2"/>
  <c r="D799" i="2"/>
  <c r="D800" i="2"/>
  <c r="D801" i="2"/>
  <c r="D802" i="2"/>
  <c r="D803" i="2"/>
  <c r="D804" i="2"/>
  <c r="D805" i="2"/>
  <c r="D806" i="2"/>
  <c r="D807" i="2"/>
  <c r="D808" i="2"/>
  <c r="D809" i="2"/>
  <c r="D810" i="2"/>
  <c r="D811" i="2"/>
  <c r="D812" i="2"/>
  <c r="D813" i="2"/>
  <c r="D814" i="2"/>
  <c r="D815" i="2"/>
  <c r="D816" i="2"/>
  <c r="D817" i="2"/>
  <c r="D818" i="2"/>
  <c r="D819" i="2"/>
  <c r="D820" i="2"/>
  <c r="D821" i="2"/>
  <c r="D822" i="2"/>
  <c r="D823" i="2"/>
  <c r="D824" i="2"/>
  <c r="D825" i="2"/>
  <c r="D826" i="2"/>
  <c r="D827" i="2"/>
  <c r="D828" i="2"/>
  <c r="D829" i="2"/>
  <c r="D830" i="2"/>
  <c r="D831" i="2"/>
  <c r="D832" i="2"/>
  <c r="D833" i="2"/>
  <c r="D834" i="2"/>
  <c r="D835" i="2"/>
  <c r="D836" i="2"/>
  <c r="D837" i="2"/>
  <c r="D838" i="2"/>
  <c r="D839" i="2"/>
  <c r="D840" i="2"/>
  <c r="D841" i="2"/>
  <c r="D842" i="2"/>
  <c r="D843" i="2"/>
  <c r="D844" i="2"/>
  <c r="D845" i="2"/>
  <c r="D846" i="2"/>
  <c r="D847" i="2"/>
  <c r="D848" i="2"/>
  <c r="D849" i="2"/>
  <c r="D850" i="2"/>
  <c r="D851" i="2"/>
  <c r="D852" i="2"/>
  <c r="D853" i="2"/>
  <c r="D854" i="2"/>
  <c r="D855" i="2"/>
  <c r="D856" i="2"/>
  <c r="D857" i="2"/>
  <c r="D858" i="2"/>
  <c r="D859" i="2"/>
  <c r="D860" i="2"/>
  <c r="D861" i="2"/>
  <c r="D862" i="2"/>
  <c r="D863" i="2"/>
  <c r="D864" i="2"/>
  <c r="D865" i="2"/>
  <c r="D866" i="2"/>
  <c r="D867" i="2"/>
  <c r="D868" i="2"/>
  <c r="D869" i="2"/>
  <c r="D870" i="2"/>
  <c r="D871" i="2"/>
  <c r="D872" i="2"/>
  <c r="D873" i="2"/>
  <c r="D874" i="2"/>
  <c r="D875" i="2"/>
  <c r="D876" i="2"/>
  <c r="D877" i="2"/>
  <c r="D878" i="2"/>
  <c r="D879" i="2"/>
  <c r="D880" i="2"/>
  <c r="D881" i="2"/>
  <c r="D882" i="2"/>
  <c r="D883" i="2"/>
  <c r="D884" i="2"/>
  <c r="D885" i="2"/>
  <c r="D886" i="2"/>
  <c r="D887" i="2"/>
  <c r="D888" i="2"/>
  <c r="D889" i="2"/>
  <c r="D890" i="2"/>
  <c r="D891" i="2"/>
  <c r="D892" i="2"/>
  <c r="D893" i="2"/>
  <c r="D894" i="2"/>
  <c r="D895" i="2"/>
  <c r="D896" i="2"/>
  <c r="D897" i="2"/>
  <c r="D898" i="2"/>
  <c r="D899" i="2"/>
  <c r="D900" i="2"/>
  <c r="D901" i="2"/>
  <c r="D902" i="2"/>
  <c r="D903" i="2"/>
  <c r="D904" i="2"/>
  <c r="E903" i="2"/>
  <c r="E902" i="2"/>
  <c r="E891" i="2"/>
  <c r="E890" i="2"/>
  <c r="F901" i="2"/>
  <c r="K901" i="2" s="1"/>
  <c r="E901" i="2" s="1"/>
  <c r="F900" i="2"/>
  <c r="K900" i="2" s="1"/>
  <c r="E900" i="2" s="1"/>
  <c r="F899" i="2"/>
  <c r="K899" i="2" s="1"/>
  <c r="E899" i="2" s="1"/>
  <c r="F898" i="2"/>
  <c r="K898" i="2" s="1"/>
  <c r="E898" i="2" s="1"/>
  <c r="F897" i="2"/>
  <c r="K897" i="2" s="1"/>
  <c r="E897" i="2" s="1"/>
  <c r="K896" i="2"/>
  <c r="E896" i="2" s="1"/>
  <c r="F889" i="2"/>
  <c r="K889" i="2" s="1"/>
  <c r="E889" i="2" s="1"/>
  <c r="F888" i="2"/>
  <c r="K888" i="2" s="1"/>
  <c r="E888" i="2" s="1"/>
  <c r="K887" i="2"/>
  <c r="E887" i="2" s="1"/>
  <c r="F887" i="2"/>
  <c r="F886" i="2"/>
  <c r="K886" i="2" s="1"/>
  <c r="E886" i="2" s="1"/>
  <c r="F885" i="2"/>
  <c r="K885" i="2" s="1"/>
  <c r="E885" i="2" s="1"/>
  <c r="K884" i="2"/>
  <c r="E884" i="2" s="1"/>
  <c r="E879" i="2"/>
  <c r="E878" i="2"/>
  <c r="E867" i="2"/>
  <c r="E866" i="2"/>
  <c r="E855" i="2"/>
  <c r="E854" i="2"/>
  <c r="E843" i="2"/>
  <c r="E842" i="2"/>
  <c r="E831" i="2"/>
  <c r="E830" i="2"/>
  <c r="E818" i="2"/>
  <c r="E819" i="2"/>
  <c r="E807" i="2"/>
  <c r="E806" i="2"/>
  <c r="E795" i="2"/>
  <c r="E794" i="2"/>
  <c r="E783" i="2"/>
  <c r="E782" i="2"/>
  <c r="E770" i="2"/>
  <c r="E771" i="2" s="1"/>
  <c r="F805" i="2"/>
  <c r="F804" i="2"/>
  <c r="F803" i="2"/>
  <c r="K803" i="2" s="1"/>
  <c r="E803" i="2" s="1"/>
  <c r="F802" i="2"/>
  <c r="K802" i="2" s="1"/>
  <c r="E802" i="2" s="1"/>
  <c r="F801" i="2"/>
  <c r="K801" i="2" s="1"/>
  <c r="E801" i="2" s="1"/>
  <c r="F793" i="2"/>
  <c r="K793" i="2" s="1"/>
  <c r="E793" i="2" s="1"/>
  <c r="F792" i="2"/>
  <c r="K792" i="2" s="1"/>
  <c r="E792" i="2" s="1"/>
  <c r="F791" i="2"/>
  <c r="K791" i="2" s="1"/>
  <c r="E791" i="2" s="1"/>
  <c r="F790" i="2"/>
  <c r="K790" i="2" s="1"/>
  <c r="E790" i="2" s="1"/>
  <c r="F789" i="2"/>
  <c r="F781" i="2"/>
  <c r="K781" i="2" s="1"/>
  <c r="E781" i="2" s="1"/>
  <c r="F780" i="2"/>
  <c r="K780" i="2" s="1"/>
  <c r="E780" i="2" s="1"/>
  <c r="F779" i="2"/>
  <c r="K779" i="2" s="1"/>
  <c r="E779" i="2" s="1"/>
  <c r="F778" i="2"/>
  <c r="K778" i="2" s="1"/>
  <c r="E778" i="2" s="1"/>
  <c r="F777" i="2"/>
  <c r="K777" i="2" s="1"/>
  <c r="E777" i="2" s="1"/>
  <c r="E769" i="2"/>
  <c r="E768" i="2"/>
  <c r="E767" i="2"/>
  <c r="E766" i="2"/>
  <c r="E765" i="2"/>
  <c r="F877" i="2"/>
  <c r="K877" i="2" s="1"/>
  <c r="E877" i="2" s="1"/>
  <c r="F876" i="2"/>
  <c r="K876" i="2" s="1"/>
  <c r="E876" i="2" s="1"/>
  <c r="F875" i="2"/>
  <c r="K875" i="2" s="1"/>
  <c r="E875" i="2" s="1"/>
  <c r="F874" i="2"/>
  <c r="K874" i="2" s="1"/>
  <c r="E874" i="2" s="1"/>
  <c r="F873" i="2"/>
  <c r="K873" i="2" s="1"/>
  <c r="E873" i="2" s="1"/>
  <c r="K872" i="2"/>
  <c r="E872" i="2" s="1"/>
  <c r="F865" i="2"/>
  <c r="K865" i="2" s="1"/>
  <c r="E865" i="2" s="1"/>
  <c r="F864" i="2"/>
  <c r="K864" i="2" s="1"/>
  <c r="E864" i="2" s="1"/>
  <c r="F863" i="2"/>
  <c r="K863" i="2" s="1"/>
  <c r="E863" i="2" s="1"/>
  <c r="F862" i="2"/>
  <c r="K862" i="2" s="1"/>
  <c r="E862" i="2" s="1"/>
  <c r="F861" i="2"/>
  <c r="K861" i="2" s="1"/>
  <c r="E861" i="2" s="1"/>
  <c r="K860" i="2"/>
  <c r="E860" i="2" s="1"/>
  <c r="F853" i="2"/>
  <c r="K853" i="2" s="1"/>
  <c r="E853" i="2" s="1"/>
  <c r="F852" i="2"/>
  <c r="K852" i="2" s="1"/>
  <c r="E852" i="2" s="1"/>
  <c r="F851" i="2"/>
  <c r="K851" i="2" s="1"/>
  <c r="E851" i="2" s="1"/>
  <c r="F850" i="2"/>
  <c r="K850" i="2" s="1"/>
  <c r="E850" i="2" s="1"/>
  <c r="F849" i="2"/>
  <c r="K849" i="2" s="1"/>
  <c r="E849" i="2" s="1"/>
  <c r="K848" i="2"/>
  <c r="E848" i="2" s="1"/>
  <c r="F841" i="2"/>
  <c r="K841" i="2" s="1"/>
  <c r="E841" i="2" s="1"/>
  <c r="F840" i="2"/>
  <c r="K840" i="2" s="1"/>
  <c r="E840" i="2" s="1"/>
  <c r="F839" i="2"/>
  <c r="K839" i="2" s="1"/>
  <c r="E839" i="2" s="1"/>
  <c r="F838" i="2"/>
  <c r="K838" i="2" s="1"/>
  <c r="E838" i="2" s="1"/>
  <c r="F837" i="2"/>
  <c r="K837" i="2" s="1"/>
  <c r="E837" i="2" s="1"/>
  <c r="K836" i="2"/>
  <c r="E836" i="2" s="1"/>
  <c r="F829" i="2"/>
  <c r="K829" i="2" s="1"/>
  <c r="E829" i="2" s="1"/>
  <c r="F828" i="2"/>
  <c r="K828" i="2" s="1"/>
  <c r="E828" i="2" s="1"/>
  <c r="F827" i="2"/>
  <c r="K827" i="2" s="1"/>
  <c r="E827" i="2" s="1"/>
  <c r="F826" i="2"/>
  <c r="K826" i="2" s="1"/>
  <c r="E826" i="2" s="1"/>
  <c r="F825" i="2"/>
  <c r="K825" i="2" s="1"/>
  <c r="E825" i="2" s="1"/>
  <c r="K824" i="2"/>
  <c r="E824" i="2" s="1"/>
  <c r="F817" i="2"/>
  <c r="K817" i="2" s="1"/>
  <c r="E817" i="2" s="1"/>
  <c r="F816" i="2"/>
  <c r="K816" i="2" s="1"/>
  <c r="E816" i="2" s="1"/>
  <c r="F815" i="2"/>
  <c r="K815" i="2" s="1"/>
  <c r="E815" i="2" s="1"/>
  <c r="F814" i="2"/>
  <c r="K814" i="2" s="1"/>
  <c r="E814" i="2" s="1"/>
  <c r="F813" i="2"/>
  <c r="K813" i="2" s="1"/>
  <c r="E813" i="2" s="1"/>
  <c r="K812" i="2"/>
  <c r="E812" i="2" s="1"/>
  <c r="K805" i="2"/>
  <c r="E805" i="2" s="1"/>
  <c r="K804" i="2"/>
  <c r="E804" i="2" s="1"/>
  <c r="K800" i="2"/>
  <c r="E800" i="2" s="1"/>
  <c r="K789" i="2"/>
  <c r="E789" i="2" s="1"/>
  <c r="K788" i="2"/>
  <c r="E788" i="2" s="1"/>
  <c r="K776" i="2"/>
  <c r="E776" i="2" s="1"/>
  <c r="K764" i="2"/>
  <c r="F757" i="2"/>
  <c r="F756" i="2"/>
  <c r="K756" i="2" s="1"/>
  <c r="F748" i="2"/>
  <c r="K748" i="2" s="1"/>
  <c r="E748" i="2" s="1"/>
  <c r="F747" i="2"/>
  <c r="K747" i="2" s="1"/>
  <c r="E747" i="2" s="1"/>
  <c r="F739" i="2"/>
  <c r="F738" i="2"/>
  <c r="K738" i="2" s="1"/>
  <c r="E738" i="2" s="1"/>
  <c r="F730" i="2"/>
  <c r="K730" i="2" s="1"/>
  <c r="E730" i="2" s="1"/>
  <c r="F729" i="2"/>
  <c r="K729" i="2" s="1"/>
  <c r="E729" i="2" s="1"/>
  <c r="F721" i="2"/>
  <c r="F720" i="2"/>
  <c r="K720" i="2" s="1"/>
  <c r="E720" i="2" s="1"/>
  <c r="F712" i="2"/>
  <c r="K712" i="2" s="1"/>
  <c r="E712" i="2" s="1"/>
  <c r="F711" i="2"/>
  <c r="K711" i="2" s="1"/>
  <c r="E711" i="2" s="1"/>
  <c r="F703" i="2"/>
  <c r="F702" i="2"/>
  <c r="K702" i="2" s="1"/>
  <c r="E702" i="2" s="1"/>
  <c r="F694" i="2"/>
  <c r="K694" i="2" s="1"/>
  <c r="E694" i="2" s="1"/>
  <c r="F693" i="2"/>
  <c r="K693" i="2" s="1"/>
  <c r="E693" i="2" s="1"/>
  <c r="F685" i="2"/>
  <c r="F684" i="2"/>
  <c r="K684" i="2" s="1"/>
  <c r="E684" i="2" s="1"/>
  <c r="F676" i="2"/>
  <c r="K676" i="2" s="1"/>
  <c r="E676" i="2" s="1"/>
  <c r="F675" i="2"/>
  <c r="K675" i="2" s="1"/>
  <c r="E675" i="2" s="1"/>
  <c r="F667" i="2"/>
  <c r="F666" i="2"/>
  <c r="K666" i="2" s="1"/>
  <c r="E666" i="2" s="1"/>
  <c r="F658" i="2"/>
  <c r="F657" i="2"/>
  <c r="K657" i="2" s="1"/>
  <c r="E657" i="2" s="1"/>
  <c r="K760" i="2"/>
  <c r="K759" i="2"/>
  <c r="K758" i="2"/>
  <c r="K757" i="2"/>
  <c r="K755" i="2"/>
  <c r="K751" i="2"/>
  <c r="E751" i="2" s="1"/>
  <c r="K750" i="2"/>
  <c r="E750" i="2" s="1"/>
  <c r="K749" i="2"/>
  <c r="E749" i="2" s="1"/>
  <c r="K746" i="2"/>
  <c r="E746" i="2" s="1"/>
  <c r="K742" i="2"/>
  <c r="E742" i="2" s="1"/>
  <c r="K741" i="2"/>
  <c r="E741" i="2" s="1"/>
  <c r="K740" i="2"/>
  <c r="E740" i="2" s="1"/>
  <c r="K739" i="2"/>
  <c r="E739" i="2" s="1"/>
  <c r="K737" i="2"/>
  <c r="E737" i="2" s="1"/>
  <c r="K733" i="2"/>
  <c r="E733" i="2" s="1"/>
  <c r="K732" i="2"/>
  <c r="E732" i="2" s="1"/>
  <c r="K731" i="2"/>
  <c r="E731" i="2" s="1"/>
  <c r="K728" i="2"/>
  <c r="E728" i="2" s="1"/>
  <c r="K724" i="2"/>
  <c r="E724" i="2" s="1"/>
  <c r="K723" i="2"/>
  <c r="E723" i="2" s="1"/>
  <c r="K722" i="2"/>
  <c r="E722" i="2" s="1"/>
  <c r="K721" i="2"/>
  <c r="E721" i="2" s="1"/>
  <c r="K719" i="2"/>
  <c r="E719" i="2" s="1"/>
  <c r="K715" i="2"/>
  <c r="E715" i="2" s="1"/>
  <c r="K714" i="2"/>
  <c r="E714" i="2" s="1"/>
  <c r="K713" i="2"/>
  <c r="E713" i="2" s="1"/>
  <c r="K710" i="2"/>
  <c r="E710" i="2" s="1"/>
  <c r="K706" i="2"/>
  <c r="E706" i="2" s="1"/>
  <c r="K705" i="2"/>
  <c r="E705" i="2" s="1"/>
  <c r="K704" i="2"/>
  <c r="E704" i="2" s="1"/>
  <c r="K703" i="2"/>
  <c r="E703" i="2" s="1"/>
  <c r="K701" i="2"/>
  <c r="E701" i="2" s="1"/>
  <c r="K697" i="2"/>
  <c r="E697" i="2" s="1"/>
  <c r="K696" i="2"/>
  <c r="E696" i="2" s="1"/>
  <c r="K695" i="2"/>
  <c r="E695" i="2" s="1"/>
  <c r="K692" i="2"/>
  <c r="E692" i="2" s="1"/>
  <c r="K688" i="2"/>
  <c r="E688" i="2" s="1"/>
  <c r="K687" i="2"/>
  <c r="E687" i="2" s="1"/>
  <c r="K686" i="2"/>
  <c r="E686" i="2" s="1"/>
  <c r="K685" i="2"/>
  <c r="E685" i="2" s="1"/>
  <c r="K683" i="2"/>
  <c r="E683" i="2" s="1"/>
  <c r="K679" i="2"/>
  <c r="E679" i="2" s="1"/>
  <c r="K678" i="2"/>
  <c r="E678" i="2" s="1"/>
  <c r="K677" i="2"/>
  <c r="E677" i="2" s="1"/>
  <c r="K674" i="2"/>
  <c r="E674" i="2" s="1"/>
  <c r="K670" i="2"/>
  <c r="E670" i="2" s="1"/>
  <c r="K669" i="2"/>
  <c r="E669" i="2" s="1"/>
  <c r="K668" i="2"/>
  <c r="E668" i="2" s="1"/>
  <c r="K667" i="2"/>
  <c r="E667" i="2" s="1"/>
  <c r="K665" i="2"/>
  <c r="E665" i="2" s="1"/>
  <c r="K661" i="2"/>
  <c r="E661" i="2" s="1"/>
  <c r="K660" i="2"/>
  <c r="E660" i="2" s="1"/>
  <c r="K659" i="2"/>
  <c r="E659" i="2" s="1"/>
  <c r="K658" i="2"/>
  <c r="E658" i="2" s="1"/>
  <c r="K656" i="2"/>
  <c r="E656" i="2" s="1"/>
  <c r="F553" i="2"/>
  <c r="F562" i="2"/>
  <c r="K562" i="2" s="1"/>
  <c r="E562" i="2" s="1"/>
  <c r="F571" i="2"/>
  <c r="K571" i="2" s="1"/>
  <c r="E571" i="2" s="1"/>
  <c r="F580" i="2"/>
  <c r="K580" i="2" s="1"/>
  <c r="E580" i="2" s="1"/>
  <c r="F589" i="2"/>
  <c r="K589" i="2" s="1"/>
  <c r="E589" i="2" s="1"/>
  <c r="F598" i="2"/>
  <c r="K598" i="2" s="1"/>
  <c r="E598" i="2" s="1"/>
  <c r="F607" i="2"/>
  <c r="K607" i="2" s="1"/>
  <c r="E607" i="2" s="1"/>
  <c r="F616" i="2"/>
  <c r="K616" i="2" s="1"/>
  <c r="E616" i="2" s="1"/>
  <c r="F625" i="2"/>
  <c r="F634" i="2"/>
  <c r="K634" i="2" s="1"/>
  <c r="E634" i="2" s="1"/>
  <c r="F643" i="2"/>
  <c r="K643" i="2" s="1"/>
  <c r="E643" i="2" s="1"/>
  <c r="K642" i="2"/>
  <c r="E642" i="2" s="1"/>
  <c r="K641" i="2"/>
  <c r="E641" i="2" s="1"/>
  <c r="K640" i="2"/>
  <c r="E640" i="2" s="1"/>
  <c r="K639" i="2"/>
  <c r="E639" i="2" s="1"/>
  <c r="K638" i="2"/>
  <c r="E638" i="2" s="1"/>
  <c r="F652" i="2"/>
  <c r="K652" i="2" s="1"/>
  <c r="E652" i="2" s="1"/>
  <c r="K651" i="2"/>
  <c r="E651" i="2" s="1"/>
  <c r="K650" i="2"/>
  <c r="E650" i="2" s="1"/>
  <c r="K649" i="2"/>
  <c r="E649" i="2" s="1"/>
  <c r="K648" i="2"/>
  <c r="E648" i="2" s="1"/>
  <c r="K647" i="2"/>
  <c r="E647" i="2" s="1"/>
  <c r="K633" i="2"/>
  <c r="E633" i="2" s="1"/>
  <c r="K632" i="2"/>
  <c r="E632" i="2" s="1"/>
  <c r="K631" i="2"/>
  <c r="E631" i="2" s="1"/>
  <c r="K630" i="2"/>
  <c r="E630" i="2" s="1"/>
  <c r="K629" i="2"/>
  <c r="E629" i="2" s="1"/>
  <c r="K625" i="2"/>
  <c r="E625" i="2" s="1"/>
  <c r="K624" i="2"/>
  <c r="E624" i="2" s="1"/>
  <c r="K623" i="2"/>
  <c r="E623" i="2" s="1"/>
  <c r="K622" i="2"/>
  <c r="E622" i="2" s="1"/>
  <c r="K621" i="2"/>
  <c r="E621" i="2" s="1"/>
  <c r="K620" i="2"/>
  <c r="E620" i="2" s="1"/>
  <c r="K615" i="2"/>
  <c r="E615" i="2" s="1"/>
  <c r="K614" i="2"/>
  <c r="E614" i="2" s="1"/>
  <c r="K613" i="2"/>
  <c r="E613" i="2" s="1"/>
  <c r="K612" i="2"/>
  <c r="E612" i="2" s="1"/>
  <c r="K611" i="2"/>
  <c r="E611" i="2" s="1"/>
  <c r="K606" i="2"/>
  <c r="E606" i="2" s="1"/>
  <c r="K605" i="2"/>
  <c r="E605" i="2" s="1"/>
  <c r="K604" i="2"/>
  <c r="E604" i="2" s="1"/>
  <c r="K603" i="2"/>
  <c r="E603" i="2" s="1"/>
  <c r="K602" i="2"/>
  <c r="E602" i="2" s="1"/>
  <c r="K597" i="2"/>
  <c r="E597" i="2" s="1"/>
  <c r="K596" i="2"/>
  <c r="E596" i="2" s="1"/>
  <c r="K595" i="2"/>
  <c r="E595" i="2" s="1"/>
  <c r="K594" i="2"/>
  <c r="E594" i="2" s="1"/>
  <c r="K593" i="2"/>
  <c r="E593" i="2" s="1"/>
  <c r="K588" i="2"/>
  <c r="E588" i="2" s="1"/>
  <c r="K587" i="2"/>
  <c r="E587" i="2" s="1"/>
  <c r="K586" i="2"/>
  <c r="E586" i="2" s="1"/>
  <c r="K585" i="2"/>
  <c r="E585" i="2" s="1"/>
  <c r="K584" i="2"/>
  <c r="E584" i="2" s="1"/>
  <c r="K579" i="2"/>
  <c r="E579" i="2" s="1"/>
  <c r="K578" i="2"/>
  <c r="E578" i="2" s="1"/>
  <c r="K577" i="2"/>
  <c r="E577" i="2" s="1"/>
  <c r="K576" i="2"/>
  <c r="E576" i="2" s="1"/>
  <c r="K575" i="2"/>
  <c r="E575" i="2" s="1"/>
  <c r="K570" i="2"/>
  <c r="E570" i="2" s="1"/>
  <c r="K569" i="2"/>
  <c r="E569" i="2" s="1"/>
  <c r="K568" i="2"/>
  <c r="E568" i="2" s="1"/>
  <c r="K567" i="2"/>
  <c r="E567" i="2" s="1"/>
  <c r="K566" i="2"/>
  <c r="E566" i="2" s="1"/>
  <c r="K561" i="2"/>
  <c r="E561" i="2" s="1"/>
  <c r="K560" i="2"/>
  <c r="E560" i="2" s="1"/>
  <c r="K559" i="2"/>
  <c r="E559" i="2" s="1"/>
  <c r="K558" i="2"/>
  <c r="E558" i="2" s="1"/>
  <c r="K557" i="2"/>
  <c r="E557" i="2" s="1"/>
  <c r="K553" i="2"/>
  <c r="E553" i="2" s="1"/>
  <c r="K552" i="2"/>
  <c r="E552" i="2" s="1"/>
  <c r="K551" i="2"/>
  <c r="E551" i="2" s="1"/>
  <c r="K550" i="2"/>
  <c r="E550" i="2" s="1"/>
  <c r="K549" i="2"/>
  <c r="E549" i="2" s="1"/>
  <c r="K548" i="2"/>
  <c r="E548" i="2" s="1"/>
  <c r="F544" i="2" l="1"/>
  <c r="K544" i="2" s="1"/>
  <c r="E544" i="2" s="1"/>
  <c r="F543" i="2"/>
  <c r="K543" i="2" s="1"/>
  <c r="E543" i="2" s="1"/>
  <c r="F542" i="2"/>
  <c r="K542" i="2" s="1"/>
  <c r="E542" i="2" s="1"/>
  <c r="F541" i="2"/>
  <c r="K541" i="2" s="1"/>
  <c r="E541" i="2" s="1"/>
  <c r="F540" i="2"/>
  <c r="K540" i="2" s="1"/>
  <c r="E540" i="2" s="1"/>
  <c r="F539" i="2"/>
  <c r="K539" i="2" s="1"/>
  <c r="E539" i="2" s="1"/>
  <c r="F535" i="2"/>
  <c r="K535" i="2" s="1"/>
  <c r="E535" i="2" s="1"/>
  <c r="F534" i="2"/>
  <c r="K534" i="2" s="1"/>
  <c r="E534" i="2" s="1"/>
  <c r="F533" i="2"/>
  <c r="K533" i="2" s="1"/>
  <c r="E533" i="2" s="1"/>
  <c r="F532" i="2"/>
  <c r="K532" i="2" s="1"/>
  <c r="E532" i="2" s="1"/>
  <c r="F531" i="2"/>
  <c r="K531" i="2" s="1"/>
  <c r="E531" i="2" s="1"/>
  <c r="F530" i="2"/>
  <c r="K530" i="2" s="1"/>
  <c r="E530" i="2" s="1"/>
  <c r="F526" i="2"/>
  <c r="K526" i="2" s="1"/>
  <c r="E526" i="2" s="1"/>
  <c r="F525" i="2"/>
  <c r="K525" i="2" s="1"/>
  <c r="E525" i="2" s="1"/>
  <c r="F524" i="2"/>
  <c r="K524" i="2" s="1"/>
  <c r="E524" i="2" s="1"/>
  <c r="F523" i="2"/>
  <c r="K523" i="2" s="1"/>
  <c r="E523" i="2" s="1"/>
  <c r="F522" i="2"/>
  <c r="K522" i="2" s="1"/>
  <c r="E522" i="2" s="1"/>
  <c r="F521" i="2"/>
  <c r="K521" i="2" s="1"/>
  <c r="E521" i="2" s="1"/>
  <c r="F517" i="2"/>
  <c r="K517" i="2" s="1"/>
  <c r="E517" i="2" s="1"/>
  <c r="F516" i="2"/>
  <c r="K516" i="2" s="1"/>
  <c r="E516" i="2" s="1"/>
  <c r="F515" i="2"/>
  <c r="K515" i="2" s="1"/>
  <c r="E515" i="2" s="1"/>
  <c r="F514" i="2"/>
  <c r="K514" i="2" s="1"/>
  <c r="E514" i="2" s="1"/>
  <c r="F513" i="2"/>
  <c r="K513" i="2" s="1"/>
  <c r="E513" i="2" s="1"/>
  <c r="F512" i="2"/>
  <c r="K512" i="2" s="1"/>
  <c r="E512" i="2" s="1"/>
  <c r="F508" i="2"/>
  <c r="K508" i="2" s="1"/>
  <c r="E508" i="2" s="1"/>
  <c r="F507" i="2"/>
  <c r="K507" i="2" s="1"/>
  <c r="E507" i="2" s="1"/>
  <c r="F506" i="2"/>
  <c r="K506" i="2" s="1"/>
  <c r="E506" i="2" s="1"/>
  <c r="K505" i="2"/>
  <c r="E505" i="2" s="1"/>
  <c r="F505" i="2"/>
  <c r="F504" i="2"/>
  <c r="K504" i="2" s="1"/>
  <c r="E504" i="2" s="1"/>
  <c r="F503" i="2"/>
  <c r="K503" i="2" s="1"/>
  <c r="E503" i="2" s="1"/>
  <c r="F499" i="2"/>
  <c r="K499" i="2" s="1"/>
  <c r="E499" i="2" s="1"/>
  <c r="F498" i="2"/>
  <c r="K498" i="2" s="1"/>
  <c r="E498" i="2" s="1"/>
  <c r="F497" i="2"/>
  <c r="K497" i="2" s="1"/>
  <c r="E497" i="2" s="1"/>
  <c r="F496" i="2"/>
  <c r="K496" i="2" s="1"/>
  <c r="E496" i="2" s="1"/>
  <c r="F495" i="2"/>
  <c r="K495" i="2" s="1"/>
  <c r="E495" i="2" s="1"/>
  <c r="F494" i="2"/>
  <c r="K494" i="2" s="1"/>
  <c r="E494" i="2" s="1"/>
  <c r="F490" i="2"/>
  <c r="K490" i="2" s="1"/>
  <c r="E490" i="2" s="1"/>
  <c r="F489" i="2"/>
  <c r="K489" i="2" s="1"/>
  <c r="E489" i="2" s="1"/>
  <c r="F488" i="2"/>
  <c r="K488" i="2" s="1"/>
  <c r="E488" i="2" s="1"/>
  <c r="F487" i="2"/>
  <c r="K487" i="2" s="1"/>
  <c r="E487" i="2" s="1"/>
  <c r="F486" i="2"/>
  <c r="K486" i="2" s="1"/>
  <c r="E486" i="2" s="1"/>
  <c r="F485" i="2"/>
  <c r="K485" i="2" s="1"/>
  <c r="E485" i="2" s="1"/>
  <c r="F481" i="2"/>
  <c r="K481" i="2" s="1"/>
  <c r="E481" i="2" s="1"/>
  <c r="F480" i="2"/>
  <c r="K480" i="2" s="1"/>
  <c r="E480" i="2" s="1"/>
  <c r="F479" i="2"/>
  <c r="K479" i="2" s="1"/>
  <c r="E479" i="2" s="1"/>
  <c r="F478" i="2"/>
  <c r="K478" i="2" s="1"/>
  <c r="E478" i="2" s="1"/>
  <c r="F477" i="2"/>
  <c r="K477" i="2" s="1"/>
  <c r="E477" i="2" s="1"/>
  <c r="F476" i="2"/>
  <c r="K476" i="2" s="1"/>
  <c r="E476" i="2" s="1"/>
  <c r="F472" i="2"/>
  <c r="K472" i="2" s="1"/>
  <c r="E472" i="2" s="1"/>
  <c r="F471" i="2"/>
  <c r="K471" i="2" s="1"/>
  <c r="E471" i="2" s="1"/>
  <c r="F470" i="2"/>
  <c r="K470" i="2" s="1"/>
  <c r="E470" i="2" s="1"/>
  <c r="F469" i="2"/>
  <c r="K469" i="2" s="1"/>
  <c r="E469" i="2" s="1"/>
  <c r="F468" i="2"/>
  <c r="K468" i="2" s="1"/>
  <c r="E468" i="2" s="1"/>
  <c r="F467" i="2"/>
  <c r="K467" i="2" s="1"/>
  <c r="E467" i="2" s="1"/>
  <c r="F463" i="2"/>
  <c r="K463" i="2" s="1"/>
  <c r="E463" i="2" s="1"/>
  <c r="F462" i="2"/>
  <c r="K462" i="2" s="1"/>
  <c r="E462" i="2" s="1"/>
  <c r="F461" i="2"/>
  <c r="K461" i="2" s="1"/>
  <c r="E461" i="2" s="1"/>
  <c r="F460" i="2"/>
  <c r="K460" i="2" s="1"/>
  <c r="E460" i="2" s="1"/>
  <c r="F459" i="2"/>
  <c r="K459" i="2" s="1"/>
  <c r="E459" i="2" s="1"/>
  <c r="F458" i="2"/>
  <c r="K458" i="2" s="1"/>
  <c r="E458" i="2" s="1"/>
  <c r="F454" i="2"/>
  <c r="K454" i="2" s="1"/>
  <c r="E454" i="2" s="1"/>
  <c r="F453" i="2"/>
  <c r="K453" i="2" s="1"/>
  <c r="E453" i="2" s="1"/>
  <c r="F452" i="2"/>
  <c r="K452" i="2" s="1"/>
  <c r="E452" i="2" s="1"/>
  <c r="F451" i="2"/>
  <c r="K451" i="2" s="1"/>
  <c r="E451" i="2" s="1"/>
  <c r="F450" i="2"/>
  <c r="K450" i="2" s="1"/>
  <c r="E450" i="2" s="1"/>
  <c r="F449" i="2"/>
  <c r="K449" i="2" s="1"/>
  <c r="E449" i="2" s="1"/>
  <c r="E429" i="2"/>
  <c r="E430" i="2"/>
  <c r="E431" i="2"/>
  <c r="E432" i="2"/>
  <c r="E433" i="2"/>
  <c r="E428" i="2"/>
  <c r="E417" i="2"/>
  <c r="E418" i="2"/>
  <c r="E419" i="2"/>
  <c r="E420" i="2"/>
  <c r="E421" i="2"/>
  <c r="E416" i="2"/>
  <c r="E405" i="2"/>
  <c r="E406" i="2"/>
  <c r="E407" i="2"/>
  <c r="E408" i="2"/>
  <c r="E409" i="2"/>
  <c r="E404" i="2"/>
  <c r="E393" i="2"/>
  <c r="E394" i="2"/>
  <c r="E395" i="2"/>
  <c r="E396" i="2"/>
  <c r="E397" i="2"/>
  <c r="E392" i="2"/>
  <c r="E381" i="2"/>
  <c r="E382" i="2"/>
  <c r="E383" i="2"/>
  <c r="E384" i="2"/>
  <c r="E385" i="2"/>
  <c r="E380" i="2"/>
  <c r="E369" i="2"/>
  <c r="E370" i="2"/>
  <c r="E371" i="2"/>
  <c r="E372" i="2"/>
  <c r="E373" i="2"/>
  <c r="E368" i="2"/>
  <c r="E357" i="2"/>
  <c r="E358" i="2"/>
  <c r="E359" i="2"/>
  <c r="E360" i="2"/>
  <c r="E361" i="2"/>
  <c r="E356" i="2"/>
  <c r="E345" i="2"/>
  <c r="E346" i="2"/>
  <c r="E347" i="2"/>
  <c r="E348" i="2"/>
  <c r="E349" i="2"/>
  <c r="E344" i="2"/>
  <c r="E333" i="2"/>
  <c r="E334" i="2"/>
  <c r="E335" i="2"/>
  <c r="E336" i="2"/>
  <c r="E337" i="2"/>
  <c r="E332" i="2"/>
  <c r="E320" i="2"/>
  <c r="E339" i="2"/>
  <c r="E338" i="2"/>
  <c r="E327" i="2"/>
  <c r="E326" i="2"/>
  <c r="E325" i="2"/>
  <c r="E324" i="2"/>
  <c r="E323" i="2"/>
  <c r="E322" i="2"/>
  <c r="E321" i="2"/>
  <c r="E309" i="2"/>
  <c r="E310" i="2"/>
  <c r="E311" i="2"/>
  <c r="E312" i="2"/>
  <c r="E313" i="2"/>
  <c r="E308" i="2"/>
  <c r="E315" i="2"/>
  <c r="E314" i="2"/>
  <c r="E297" i="2"/>
  <c r="E298" i="2"/>
  <c r="E299" i="2"/>
  <c r="E300" i="2"/>
  <c r="E301" i="2"/>
  <c r="E296" i="2"/>
  <c r="E303" i="2"/>
  <c r="E302" i="2"/>
  <c r="E284" i="2"/>
  <c r="E47" i="2"/>
  <c r="D436" i="2"/>
  <c r="E435" i="2"/>
  <c r="D435" i="2"/>
  <c r="E434" i="2"/>
  <c r="D434" i="2"/>
  <c r="D433" i="2"/>
  <c r="D432" i="2"/>
  <c r="D431" i="2"/>
  <c r="D430" i="2"/>
  <c r="D429" i="2"/>
  <c r="D428" i="2"/>
  <c r="D427" i="2"/>
  <c r="D426" i="2"/>
  <c r="D425" i="2"/>
  <c r="D424" i="2"/>
  <c r="E423" i="2"/>
  <c r="D423" i="2"/>
  <c r="E422" i="2"/>
  <c r="D422" i="2"/>
  <c r="D421" i="2"/>
  <c r="D420" i="2"/>
  <c r="D419" i="2"/>
  <c r="D418" i="2"/>
  <c r="D417" i="2"/>
  <c r="D416" i="2"/>
  <c r="D415" i="2"/>
  <c r="D414" i="2"/>
  <c r="D413" i="2"/>
  <c r="D412" i="2"/>
  <c r="E411" i="2"/>
  <c r="D411" i="2"/>
  <c r="E410" i="2"/>
  <c r="D410" i="2"/>
  <c r="D409" i="2"/>
  <c r="D408" i="2"/>
  <c r="D407" i="2"/>
  <c r="D406" i="2"/>
  <c r="D405" i="2"/>
  <c r="D404" i="2"/>
  <c r="D403" i="2"/>
  <c r="D402" i="2"/>
  <c r="D401" i="2"/>
  <c r="D400" i="2"/>
  <c r="E399" i="2"/>
  <c r="D399" i="2"/>
  <c r="E398" i="2"/>
  <c r="D398" i="2"/>
  <c r="D397" i="2"/>
  <c r="D396" i="2"/>
  <c r="D395" i="2"/>
  <c r="D394" i="2"/>
  <c r="D393" i="2"/>
  <c r="D392" i="2"/>
  <c r="D391" i="2"/>
  <c r="D390" i="2"/>
  <c r="D389" i="2"/>
  <c r="D388" i="2"/>
  <c r="E387" i="2"/>
  <c r="D387" i="2"/>
  <c r="E386" i="2"/>
  <c r="D386" i="2"/>
  <c r="D385" i="2"/>
  <c r="D384" i="2"/>
  <c r="D383" i="2"/>
  <c r="D382" i="2"/>
  <c r="D381" i="2"/>
  <c r="D380" i="2"/>
  <c r="D379" i="2"/>
  <c r="D378" i="2"/>
  <c r="D377" i="2"/>
  <c r="D376" i="2"/>
  <c r="E375" i="2"/>
  <c r="D375" i="2"/>
  <c r="E374" i="2"/>
  <c r="D374" i="2"/>
  <c r="D373" i="2"/>
  <c r="D372" i="2"/>
  <c r="D371" i="2"/>
  <c r="D370" i="2"/>
  <c r="D369" i="2"/>
  <c r="D368" i="2"/>
  <c r="D367" i="2"/>
  <c r="D366" i="2"/>
  <c r="D365" i="2"/>
  <c r="D364" i="2"/>
  <c r="E363" i="2"/>
  <c r="D363" i="2"/>
  <c r="E362" i="2"/>
  <c r="D362" i="2"/>
  <c r="D361" i="2"/>
  <c r="D360" i="2"/>
  <c r="D359" i="2"/>
  <c r="D358" i="2"/>
  <c r="D357" i="2"/>
  <c r="D356" i="2"/>
  <c r="D355" i="2"/>
  <c r="D354" i="2"/>
  <c r="D353" i="2"/>
  <c r="D352" i="2"/>
  <c r="E351" i="2"/>
  <c r="D351" i="2"/>
  <c r="E350" i="2"/>
  <c r="D350" i="2"/>
  <c r="D349" i="2"/>
  <c r="D348" i="2"/>
  <c r="D347" i="2"/>
  <c r="D346" i="2"/>
  <c r="D345" i="2"/>
  <c r="D344" i="2"/>
  <c r="D343" i="2"/>
  <c r="D342" i="2"/>
  <c r="D341" i="2"/>
  <c r="D340" i="2"/>
  <c r="D339" i="2"/>
  <c r="D338" i="2"/>
  <c r="D337" i="2"/>
  <c r="D336" i="2"/>
  <c r="D335" i="2"/>
  <c r="D334" i="2"/>
  <c r="D333" i="2"/>
  <c r="D332" i="2"/>
  <c r="D331" i="2"/>
  <c r="D330" i="2"/>
  <c r="D329" i="2"/>
  <c r="D328" i="2"/>
  <c r="D327" i="2"/>
  <c r="D326" i="2"/>
  <c r="D325" i="2"/>
  <c r="D324" i="2"/>
  <c r="D323" i="2"/>
  <c r="D322" i="2"/>
  <c r="D321" i="2"/>
  <c r="D320" i="2"/>
  <c r="D319" i="2"/>
  <c r="D318" i="2"/>
  <c r="D317" i="2"/>
  <c r="D316" i="2"/>
  <c r="D315" i="2"/>
  <c r="D314" i="2"/>
  <c r="D313" i="2"/>
  <c r="D312" i="2"/>
  <c r="D311" i="2"/>
  <c r="D310" i="2"/>
  <c r="D309" i="2"/>
  <c r="D308" i="2"/>
  <c r="D307" i="2"/>
  <c r="D306" i="2"/>
  <c r="D305" i="2"/>
  <c r="D304" i="2"/>
  <c r="D303" i="2"/>
  <c r="D302" i="2"/>
  <c r="D301" i="2"/>
  <c r="D300" i="2"/>
  <c r="D299" i="2"/>
  <c r="D298" i="2"/>
  <c r="D297" i="2"/>
  <c r="D296" i="2"/>
  <c r="D295" i="2"/>
  <c r="D294" i="2"/>
  <c r="D293" i="2"/>
  <c r="E291" i="2"/>
  <c r="E290" i="2"/>
  <c r="E279" i="2"/>
  <c r="E278" i="2"/>
  <c r="E267" i="2"/>
  <c r="E266" i="2"/>
  <c r="E255" i="2"/>
  <c r="E254" i="2"/>
  <c r="E243" i="2"/>
  <c r="E242" i="2"/>
  <c r="E231" i="2"/>
  <c r="E230" i="2"/>
  <c r="E219" i="2"/>
  <c r="E218" i="2"/>
  <c r="E207" i="2"/>
  <c r="E206" i="2"/>
  <c r="E195" i="2"/>
  <c r="E194" i="2"/>
  <c r="E87" i="2"/>
  <c r="E86" i="2"/>
  <c r="E75" i="2"/>
  <c r="E74" i="2"/>
  <c r="E63" i="2"/>
  <c r="E62" i="2"/>
  <c r="E51" i="2"/>
  <c r="E50" i="2"/>
  <c r="E39" i="2"/>
  <c r="E38" i="2"/>
  <c r="E27" i="2"/>
  <c r="E26" i="2"/>
  <c r="E15" i="2"/>
  <c r="E14" i="2"/>
  <c r="D292" i="2"/>
  <c r="D291" i="2"/>
  <c r="D290" i="2"/>
  <c r="E289" i="2"/>
  <c r="D289" i="2"/>
  <c r="E288" i="2"/>
  <c r="D288" i="2"/>
  <c r="E287" i="2"/>
  <c r="D287" i="2"/>
  <c r="E286" i="2"/>
  <c r="D286" i="2"/>
  <c r="E285" i="2"/>
  <c r="D285" i="2"/>
  <c r="D284" i="2"/>
  <c r="D283" i="2"/>
  <c r="D282" i="2"/>
  <c r="D281" i="2"/>
  <c r="D280" i="2"/>
  <c r="D279" i="2"/>
  <c r="D278" i="2"/>
  <c r="E277" i="2"/>
  <c r="D277" i="2"/>
  <c r="E276" i="2"/>
  <c r="D276" i="2"/>
  <c r="E275" i="2"/>
  <c r="D275" i="2"/>
  <c r="E274" i="2"/>
  <c r="D274" i="2"/>
  <c r="E273" i="2"/>
  <c r="D273" i="2"/>
  <c r="E272" i="2"/>
  <c r="D272" i="2"/>
  <c r="D271" i="2"/>
  <c r="D270" i="2"/>
  <c r="D269" i="2"/>
  <c r="D268" i="2"/>
  <c r="D267" i="2"/>
  <c r="D266" i="2"/>
  <c r="E265" i="2"/>
  <c r="D265" i="2"/>
  <c r="E264" i="2"/>
  <c r="D264" i="2"/>
  <c r="E263" i="2"/>
  <c r="D263" i="2"/>
  <c r="E262" i="2"/>
  <c r="D262" i="2"/>
  <c r="E261" i="2"/>
  <c r="D261" i="2"/>
  <c r="E260" i="2"/>
  <c r="D260" i="2"/>
  <c r="D259" i="2"/>
  <c r="D258" i="2"/>
  <c r="D257" i="2"/>
  <c r="D256" i="2"/>
  <c r="D255" i="2"/>
  <c r="D254" i="2"/>
  <c r="E253" i="2"/>
  <c r="D253" i="2"/>
  <c r="E252" i="2"/>
  <c r="D252" i="2"/>
  <c r="E251" i="2"/>
  <c r="D251" i="2"/>
  <c r="E250" i="2"/>
  <c r="D250" i="2"/>
  <c r="E249" i="2"/>
  <c r="D249" i="2"/>
  <c r="E248" i="2"/>
  <c r="D248" i="2"/>
  <c r="D247" i="2"/>
  <c r="D246" i="2"/>
  <c r="D245" i="2"/>
  <c r="D244" i="2"/>
  <c r="D243" i="2"/>
  <c r="D242" i="2"/>
  <c r="E241" i="2"/>
  <c r="D241" i="2"/>
  <c r="E240" i="2"/>
  <c r="D240" i="2"/>
  <c r="E239" i="2"/>
  <c r="D239" i="2"/>
  <c r="E238" i="2"/>
  <c r="D238" i="2"/>
  <c r="E237" i="2"/>
  <c r="D237" i="2"/>
  <c r="E236" i="2"/>
  <c r="D236" i="2"/>
  <c r="D235" i="2"/>
  <c r="D234" i="2"/>
  <c r="D233" i="2"/>
  <c r="D232" i="2"/>
  <c r="D231" i="2"/>
  <c r="D230" i="2"/>
  <c r="E229" i="2"/>
  <c r="D229" i="2"/>
  <c r="E228" i="2"/>
  <c r="D228" i="2"/>
  <c r="E227" i="2"/>
  <c r="D227" i="2"/>
  <c r="E226" i="2"/>
  <c r="D226" i="2"/>
  <c r="E225" i="2"/>
  <c r="D225" i="2"/>
  <c r="E224" i="2"/>
  <c r="D224" i="2"/>
  <c r="D223" i="2"/>
  <c r="D222" i="2"/>
  <c r="D221" i="2"/>
  <c r="D220" i="2"/>
  <c r="D219" i="2"/>
  <c r="D218" i="2"/>
  <c r="E217" i="2"/>
  <c r="D217" i="2"/>
  <c r="E216" i="2"/>
  <c r="D216" i="2"/>
  <c r="E215" i="2"/>
  <c r="D215" i="2"/>
  <c r="E214" i="2"/>
  <c r="D214" i="2"/>
  <c r="E213" i="2"/>
  <c r="D213" i="2"/>
  <c r="E212" i="2"/>
  <c r="D212" i="2"/>
  <c r="D211" i="2"/>
  <c r="D210" i="2"/>
  <c r="D209" i="2"/>
  <c r="D208" i="2"/>
  <c r="D207" i="2"/>
  <c r="D206" i="2"/>
  <c r="E205" i="2"/>
  <c r="D205" i="2"/>
  <c r="E204" i="2"/>
  <c r="D204" i="2"/>
  <c r="E203" i="2"/>
  <c r="D203" i="2"/>
  <c r="E202" i="2"/>
  <c r="D202" i="2"/>
  <c r="E201" i="2"/>
  <c r="D201" i="2"/>
  <c r="E200" i="2"/>
  <c r="D200" i="2"/>
  <c r="D199" i="2"/>
  <c r="D198" i="2"/>
  <c r="D197" i="2"/>
  <c r="D196" i="2"/>
  <c r="D195" i="2"/>
  <c r="D194" i="2"/>
  <c r="E193" i="2"/>
  <c r="D193" i="2"/>
  <c r="E192" i="2"/>
  <c r="D192" i="2"/>
  <c r="E191" i="2"/>
  <c r="D191" i="2"/>
  <c r="E190" i="2"/>
  <c r="D190" i="2"/>
  <c r="E189" i="2"/>
  <c r="D189" i="2"/>
  <c r="E188" i="2"/>
  <c r="D188" i="2"/>
  <c r="D187" i="2"/>
  <c r="D186" i="2"/>
  <c r="D185" i="2"/>
  <c r="D184" i="2"/>
  <c r="E183" i="2"/>
  <c r="D183" i="2"/>
  <c r="E182" i="2"/>
  <c r="D182" i="2"/>
  <c r="E181" i="2"/>
  <c r="D181" i="2"/>
  <c r="E180" i="2"/>
  <c r="D180" i="2"/>
  <c r="E179" i="2"/>
  <c r="D179" i="2"/>
  <c r="E178" i="2"/>
  <c r="D178" i="2"/>
  <c r="E177" i="2"/>
  <c r="D177" i="2"/>
  <c r="E176" i="2"/>
  <c r="D176" i="2"/>
  <c r="D175" i="2"/>
  <c r="D174" i="2"/>
  <c r="D173" i="2"/>
  <c r="D172" i="2"/>
  <c r="E171" i="2"/>
  <c r="D171" i="2"/>
  <c r="E170" i="2"/>
  <c r="D170" i="2"/>
  <c r="E169" i="2"/>
  <c r="D169" i="2"/>
  <c r="E168" i="2"/>
  <c r="D168" i="2"/>
  <c r="E167" i="2"/>
  <c r="D167" i="2"/>
  <c r="E166" i="2"/>
  <c r="D166" i="2"/>
  <c r="E165" i="2"/>
  <c r="D165" i="2"/>
  <c r="E164" i="2"/>
  <c r="D164" i="2"/>
  <c r="D163" i="2"/>
  <c r="D162" i="2"/>
  <c r="D161" i="2"/>
  <c r="D160" i="2"/>
  <c r="E159" i="2"/>
  <c r="D159" i="2"/>
  <c r="E158" i="2"/>
  <c r="D158" i="2"/>
  <c r="E157" i="2"/>
  <c r="D157" i="2"/>
  <c r="E156" i="2"/>
  <c r="D156" i="2"/>
  <c r="E155" i="2"/>
  <c r="D155" i="2"/>
  <c r="E154" i="2"/>
  <c r="D154" i="2"/>
  <c r="E153" i="2"/>
  <c r="D153" i="2"/>
  <c r="E152" i="2"/>
  <c r="D152" i="2"/>
  <c r="D151" i="2"/>
  <c r="D150" i="2"/>
  <c r="D149" i="2"/>
  <c r="D148" i="2"/>
  <c r="F147" i="2"/>
  <c r="D147" i="2"/>
  <c r="D146" i="2"/>
  <c r="F145" i="2"/>
  <c r="E145" i="2"/>
  <c r="D145" i="2"/>
  <c r="F144" i="2"/>
  <c r="E144" i="2"/>
  <c r="D144" i="2"/>
  <c r="F143" i="2"/>
  <c r="E143" i="2"/>
  <c r="D143" i="2"/>
  <c r="F142" i="2"/>
  <c r="E142" i="2"/>
  <c r="D142" i="2"/>
  <c r="F141" i="2"/>
  <c r="E141" i="2"/>
  <c r="D141" i="2"/>
  <c r="E140" i="2"/>
  <c r="D140" i="2"/>
  <c r="D139" i="2"/>
  <c r="D138" i="2"/>
  <c r="D137" i="2"/>
  <c r="D136" i="2"/>
  <c r="F135" i="2"/>
  <c r="D135" i="2"/>
  <c r="D134" i="2"/>
  <c r="F133" i="2"/>
  <c r="E133" i="2"/>
  <c r="D133" i="2"/>
  <c r="F132" i="2"/>
  <c r="E132" i="2"/>
  <c r="D132" i="2"/>
  <c r="F131" i="2"/>
  <c r="E131" i="2"/>
  <c r="D131" i="2"/>
  <c r="F130" i="2"/>
  <c r="E130" i="2"/>
  <c r="D130" i="2"/>
  <c r="F129" i="2"/>
  <c r="E129" i="2"/>
  <c r="D129" i="2"/>
  <c r="E128" i="2"/>
  <c r="D128" i="2"/>
  <c r="D127" i="2"/>
  <c r="D126" i="2"/>
  <c r="D125" i="2"/>
  <c r="D124" i="2"/>
  <c r="F123" i="2"/>
  <c r="D123" i="2"/>
  <c r="D122" i="2"/>
  <c r="F121" i="2"/>
  <c r="E121" i="2"/>
  <c r="D121" i="2"/>
  <c r="F120" i="2"/>
  <c r="E120" i="2"/>
  <c r="D120" i="2"/>
  <c r="F119" i="2"/>
  <c r="E119" i="2"/>
  <c r="D119" i="2"/>
  <c r="F118" i="2"/>
  <c r="E118" i="2"/>
  <c r="D118" i="2"/>
  <c r="F117" i="2"/>
  <c r="E117" i="2"/>
  <c r="D117" i="2"/>
  <c r="E116" i="2"/>
  <c r="D116" i="2"/>
  <c r="D115" i="2"/>
  <c r="D114" i="2"/>
  <c r="D113" i="2"/>
  <c r="D112" i="2"/>
  <c r="F111" i="2"/>
  <c r="D111" i="2"/>
  <c r="D110" i="2"/>
  <c r="F109" i="2"/>
  <c r="E109" i="2"/>
  <c r="D109" i="2"/>
  <c r="F108" i="2"/>
  <c r="E108" i="2"/>
  <c r="D108" i="2"/>
  <c r="F107" i="2"/>
  <c r="E107" i="2"/>
  <c r="D107" i="2"/>
  <c r="F106" i="2"/>
  <c r="E106" i="2"/>
  <c r="D106" i="2"/>
  <c r="F105" i="2"/>
  <c r="E105" i="2"/>
  <c r="D105" i="2"/>
  <c r="E104" i="2"/>
  <c r="D104" i="2"/>
  <c r="D103" i="2"/>
  <c r="D102" i="2"/>
  <c r="D101" i="2"/>
  <c r="D100" i="2"/>
  <c r="F99" i="2"/>
  <c r="D99" i="2"/>
  <c r="D98" i="2"/>
  <c r="F97" i="2"/>
  <c r="E97" i="2"/>
  <c r="D97" i="2"/>
  <c r="F96" i="2"/>
  <c r="E96" i="2"/>
  <c r="D96" i="2"/>
  <c r="F95" i="2"/>
  <c r="E95" i="2"/>
  <c r="D95" i="2"/>
  <c r="F94" i="2"/>
  <c r="E94" i="2"/>
  <c r="D94" i="2"/>
  <c r="F93" i="2"/>
  <c r="E93" i="2"/>
  <c r="D93" i="2"/>
  <c r="E92" i="2"/>
  <c r="D92" i="2"/>
  <c r="D91" i="2"/>
  <c r="D90" i="2"/>
  <c r="D89" i="2"/>
  <c r="D88" i="2"/>
  <c r="F87" i="2"/>
  <c r="D87" i="2"/>
  <c r="D86" i="2"/>
  <c r="F85" i="2"/>
  <c r="E85" i="2"/>
  <c r="D85" i="2"/>
  <c r="F84" i="2"/>
  <c r="E84" i="2"/>
  <c r="D84" i="2"/>
  <c r="F83" i="2"/>
  <c r="E83" i="2"/>
  <c r="D83" i="2"/>
  <c r="F82" i="2"/>
  <c r="E82" i="2"/>
  <c r="D82" i="2"/>
  <c r="F81" i="2"/>
  <c r="E81" i="2"/>
  <c r="D81" i="2"/>
  <c r="E80" i="2"/>
  <c r="D80" i="2"/>
  <c r="D79" i="2"/>
  <c r="D78" i="2"/>
  <c r="D77" i="2"/>
  <c r="D76" i="2"/>
  <c r="F75" i="2"/>
  <c r="D75" i="2"/>
  <c r="D74" i="2"/>
  <c r="F73" i="2"/>
  <c r="E73" i="2"/>
  <c r="D73" i="2"/>
  <c r="F72" i="2"/>
  <c r="E72" i="2"/>
  <c r="D72" i="2"/>
  <c r="F71" i="2"/>
  <c r="E71" i="2"/>
  <c r="D71" i="2"/>
  <c r="F70" i="2"/>
  <c r="E70" i="2"/>
  <c r="D70" i="2"/>
  <c r="F69" i="2"/>
  <c r="E69" i="2"/>
  <c r="D69" i="2"/>
  <c r="E68" i="2"/>
  <c r="D68" i="2"/>
  <c r="D67" i="2"/>
  <c r="D66" i="2"/>
  <c r="D65" i="2"/>
  <c r="D64" i="2"/>
  <c r="F63" i="2"/>
  <c r="D63" i="2"/>
  <c r="D62" i="2"/>
  <c r="F61" i="2"/>
  <c r="E61" i="2"/>
  <c r="D61" i="2"/>
  <c r="F60" i="2"/>
  <c r="E60" i="2"/>
  <c r="D60" i="2"/>
  <c r="F59" i="2"/>
  <c r="E59" i="2"/>
  <c r="D59" i="2"/>
  <c r="F58" i="2"/>
  <c r="E58" i="2"/>
  <c r="D58" i="2"/>
  <c r="F57" i="2"/>
  <c r="E57" i="2"/>
  <c r="D57" i="2"/>
  <c r="E56" i="2"/>
  <c r="D56" i="2"/>
  <c r="D55" i="2"/>
  <c r="D54" i="2"/>
  <c r="D53" i="2"/>
  <c r="D52" i="2"/>
  <c r="F51" i="2"/>
  <c r="D51" i="2"/>
  <c r="D50" i="2"/>
  <c r="F49" i="2"/>
  <c r="E49" i="2"/>
  <c r="D49" i="2"/>
  <c r="F48" i="2"/>
  <c r="E48" i="2"/>
  <c r="D48" i="2"/>
  <c r="F47" i="2"/>
  <c r="D47" i="2"/>
  <c r="F46" i="2"/>
  <c r="E46" i="2"/>
  <c r="D46" i="2"/>
  <c r="F45" i="2"/>
  <c r="E45" i="2"/>
  <c r="D45" i="2"/>
  <c r="E44" i="2"/>
  <c r="D44" i="2"/>
  <c r="D43" i="2"/>
  <c r="D42" i="2"/>
  <c r="D41" i="2"/>
  <c r="D40" i="2"/>
  <c r="F39" i="2"/>
  <c r="D39" i="2"/>
  <c r="D38" i="2"/>
  <c r="F37" i="2"/>
  <c r="E37" i="2"/>
  <c r="D37" i="2"/>
  <c r="F36" i="2"/>
  <c r="E36" i="2"/>
  <c r="D36" i="2"/>
  <c r="F35" i="2"/>
  <c r="E35" i="2"/>
  <c r="D35" i="2"/>
  <c r="F34" i="2"/>
  <c r="E34" i="2"/>
  <c r="D34" i="2"/>
  <c r="F33" i="2"/>
  <c r="E33" i="2"/>
  <c r="D33" i="2"/>
  <c r="E32" i="2"/>
  <c r="D32" i="2"/>
  <c r="D31" i="2"/>
  <c r="D30" i="2"/>
  <c r="D29" i="2"/>
  <c r="D28" i="2"/>
  <c r="F27" i="2"/>
  <c r="D27" i="2"/>
  <c r="D26" i="2"/>
  <c r="F25" i="2"/>
  <c r="E25" i="2"/>
  <c r="D25" i="2"/>
  <c r="F24" i="2"/>
  <c r="E24" i="2"/>
  <c r="D24" i="2"/>
  <c r="F23" i="2"/>
  <c r="E23" i="2"/>
  <c r="D23" i="2"/>
  <c r="F22" i="2"/>
  <c r="E22" i="2"/>
  <c r="D22" i="2"/>
  <c r="F21" i="2"/>
  <c r="E21" i="2"/>
  <c r="D21" i="2"/>
  <c r="E20" i="2"/>
  <c r="D20" i="2"/>
  <c r="D19" i="2"/>
  <c r="D18" i="2"/>
  <c r="D17" i="2"/>
  <c r="D16" i="2"/>
  <c r="F15" i="2"/>
  <c r="D15" i="2"/>
  <c r="D14" i="2"/>
  <c r="F13" i="2"/>
  <c r="E13" i="2"/>
  <c r="D13" i="2"/>
  <c r="F12" i="2"/>
  <c r="E12" i="2"/>
  <c r="D12" i="2"/>
  <c r="F11" i="2"/>
  <c r="E11" i="2"/>
  <c r="D11" i="2"/>
  <c r="F10" i="2"/>
  <c r="E10" i="2"/>
  <c r="D10" i="2"/>
  <c r="F9" i="2"/>
  <c r="E9" i="2"/>
  <c r="D9" i="2"/>
  <c r="D8" i="2"/>
  <c r="D7" i="2"/>
  <c r="D6" i="2"/>
  <c r="D5" i="2"/>
  <c r="D13" i="3"/>
  <c r="D14" i="3"/>
  <c r="D15" i="3"/>
  <c r="D16" i="3"/>
  <c r="D17" i="3"/>
  <c r="D18" i="3"/>
  <c r="D19" i="3"/>
  <c r="D20" i="3"/>
  <c r="D21" i="3"/>
  <c r="D22" i="3"/>
  <c r="D23" i="3"/>
  <c r="F769" i="2"/>
  <c r="K769" i="2" s="1"/>
  <c r="F768" i="2"/>
  <c r="K768" i="2" s="1"/>
  <c r="F767" i="2"/>
  <c r="K767" i="2" s="1"/>
  <c r="F766" i="2"/>
  <c r="K766" i="2" s="1"/>
  <c r="F765" i="2"/>
  <c r="K765" i="2" s="1"/>
  <c r="F445" i="2"/>
  <c r="K445" i="2" s="1"/>
  <c r="E445" i="2" s="1"/>
  <c r="F444" i="2"/>
  <c r="K444" i="2" s="1"/>
  <c r="E444" i="2" s="1"/>
  <c r="F443" i="2"/>
  <c r="K443" i="2" s="1"/>
  <c r="E443" i="2" s="1"/>
  <c r="F442" i="2"/>
  <c r="K442" i="2" s="1"/>
  <c r="E442" i="2" s="1"/>
  <c r="F441" i="2"/>
  <c r="K441" i="2" s="1"/>
  <c r="E441" i="2" s="1"/>
  <c r="K440" i="2"/>
  <c r="E440" i="2" s="1"/>
  <c r="E14" i="3" l="1"/>
  <c r="F12" i="3"/>
  <c r="E12" i="3"/>
  <c r="E13" i="3"/>
  <c r="F24" i="3"/>
  <c r="E24" i="3"/>
  <c r="E25" i="3"/>
  <c r="F26" i="3"/>
  <c r="F25" i="3"/>
  <c r="E21" i="3"/>
  <c r="F21" i="3"/>
  <c r="F13" i="3"/>
  <c r="F20" i="3"/>
  <c r="E20" i="3"/>
  <c r="F16" i="3"/>
  <c r="E16" i="3"/>
  <c r="E23" i="3"/>
  <c r="F23" i="3"/>
  <c r="E19" i="3"/>
  <c r="F19" i="3"/>
  <c r="E15" i="3"/>
  <c r="F15" i="3"/>
  <c r="E17" i="3"/>
  <c r="F17" i="3"/>
  <c r="F22" i="3"/>
  <c r="E22" i="3"/>
  <c r="E18" i="3"/>
  <c r="F18" i="3"/>
  <c r="F14" i="3"/>
</calcChain>
</file>

<file path=xl/sharedStrings.xml><?xml version="1.0" encoding="utf-8"?>
<sst xmlns="http://schemas.openxmlformats.org/spreadsheetml/2006/main" count="13302" uniqueCount="89">
  <si>
    <t>Club Requirment for:</t>
  </si>
  <si>
    <t>Number of participants</t>
  </si>
  <si>
    <t>Equipment Required</t>
  </si>
  <si>
    <t>WEIGHT SETS</t>
  </si>
  <si>
    <t>Notes</t>
  </si>
  <si>
    <t>Optional if studio has hard wooden floors etc</t>
  </si>
  <si>
    <t>All of below assume instructor equipment is purchased separately.</t>
  </si>
  <si>
    <t>1kg</t>
  </si>
  <si>
    <t>3.7kg</t>
  </si>
  <si>
    <t>10kg</t>
  </si>
  <si>
    <t>5kg</t>
  </si>
  <si>
    <t>2.5kg</t>
  </si>
  <si>
    <t>7.5kg</t>
  </si>
  <si>
    <t>Need enough for a full set for each participant (2 x 1kg + 2 x 2.5kg + 2 x 5kg).  Likely less than half of the participants will use a 10kg or 7.5kg</t>
  </si>
  <si>
    <t>Qty Req Min</t>
  </si>
  <si>
    <t>Extra plates</t>
  </si>
  <si>
    <t>Set plates</t>
  </si>
  <si>
    <t>can't get extra 3.7's on without taking off 5's / 7's or 10's</t>
  </si>
  <si>
    <t>max load possible</t>
  </si>
  <si>
    <t>Optional if studio has hard floors etc</t>
  </si>
  <si>
    <r>
      <t xml:space="preserve">As per Kylie Gates, most people can/should only hold 1kg.  Likely males only would ever be able to hold a 3.7kg.  </t>
    </r>
    <r>
      <rPr>
        <sz val="11"/>
        <color rgb="FFFF0000"/>
        <rFont val="Calibri"/>
        <family val="2"/>
        <scheme val="minor"/>
      </rPr>
      <t>Assume store plates on the floor?</t>
    </r>
  </si>
  <si>
    <r>
      <t xml:space="preserve">As per Kylie Gates, most people can/should only hold 1kg.  Likely males only would ever be able to hold a 3.7kg.  Males might be able to use 5kg.  </t>
    </r>
    <r>
      <rPr>
        <sz val="11"/>
        <color rgb="FFFF0000"/>
        <rFont val="Calibri"/>
        <family val="2"/>
        <scheme val="minor"/>
      </rPr>
      <t>Assume store plates on the floor?</t>
    </r>
  </si>
  <si>
    <t>1 x per person</t>
  </si>
  <si>
    <r>
      <t xml:space="preserve">No rack.  Order 40% extra extreme bands.  </t>
    </r>
    <r>
      <rPr>
        <sz val="11"/>
        <color rgb="FFFF0000"/>
        <rFont val="Calibri"/>
        <family val="2"/>
        <scheme val="minor"/>
      </rPr>
      <t>Never 1kg needed. 3.7kg max women, 5kg males.</t>
    </r>
  </si>
  <si>
    <t xml:space="preserve">Rack layout </t>
  </si>
  <si>
    <r>
      <t xml:space="preserve">Likely low level 1kg required,  all set of 2.5kg / 3.7kg / 5kg / 7.5kg / 10kg per person.  </t>
    </r>
    <r>
      <rPr>
        <sz val="11"/>
        <color rgb="FFFF0000"/>
        <rFont val="Calibri"/>
        <family val="2"/>
        <scheme val="minor"/>
      </rPr>
      <t>Assuming no MBX Mat rack need in high intensity</t>
    </r>
  </si>
  <si>
    <t>Qty Req to Max available space on rack + match Sbars / steps / mats</t>
  </si>
  <si>
    <t>go through and take out any odd numbers</t>
  </si>
  <si>
    <t xml:space="preserve">Need enough for a full set for each participant (2 x 1kg + 2 x 2.5kg + 2 x 5kg).  Max 10kg &amp; 7.5kg.  </t>
  </si>
  <si>
    <t>Mat rack holds 50 max (25 PER SIDE)</t>
  </si>
  <si>
    <t>*</t>
  </si>
  <si>
    <t>SQM</t>
  </si>
  <si>
    <t>SQF</t>
  </si>
  <si>
    <t>Длина зала для тренировок</t>
  </si>
  <si>
    <t>Ширина зала для тренировок</t>
  </si>
  <si>
    <t>Квадратные метры</t>
  </si>
  <si>
    <t>Квадратные футы</t>
  </si>
  <si>
    <t>Количество человек в группе</t>
  </si>
  <si>
    <t>см</t>
  </si>
  <si>
    <t>футы</t>
  </si>
  <si>
    <t>Введите значения в см или футах</t>
  </si>
  <si>
    <t>Необходимое оборудование</t>
  </si>
  <si>
    <t>Минимальное количество</t>
  </si>
  <si>
    <r>
      <t xml:space="preserve">Максимальное количество </t>
    </r>
    <r>
      <rPr>
        <sz val="8"/>
        <color theme="1"/>
        <rFont val="Calibri"/>
        <family val="2"/>
        <scheme val="minor"/>
      </rPr>
      <t>(чтобы заполнить все доступные места на стойках Smartbar Rack)</t>
    </r>
  </si>
  <si>
    <t xml:space="preserve">Выберите программу(ы), требующие оборудования </t>
  </si>
  <si>
    <t>Примечания:</t>
  </si>
  <si>
    <t>3.7 кг</t>
  </si>
  <si>
    <t>1 кг</t>
  </si>
  <si>
    <t>2.5 кг</t>
  </si>
  <si>
    <t>7.5 кг</t>
  </si>
  <si>
    <t>5 кг</t>
  </si>
  <si>
    <t>10 кг</t>
  </si>
  <si>
    <t>Наборы</t>
  </si>
  <si>
    <t>Дополнительные весовые диски</t>
  </si>
  <si>
    <t>Без дополнительных весовых дисков по 1 кг, самые тяжелые диски для GRIT</t>
  </si>
  <si>
    <t>* стойка удерживает до 12 дисков на одном штыре</t>
  </si>
  <si>
    <t>Только GRIT Strength</t>
  </si>
  <si>
    <t>Только BODYPUMP</t>
  </si>
  <si>
    <t>BODYPUMP и CX WORX</t>
  </si>
  <si>
    <t>BODYPUMP и GRIT</t>
  </si>
  <si>
    <r>
      <t>Разметка</t>
    </r>
    <r>
      <rPr>
        <u/>
        <sz val="11"/>
        <color theme="1"/>
        <rFont val="Calibri"/>
        <family val="2"/>
        <scheme val="minor"/>
      </rPr>
      <t xml:space="preserve"> (на одну стойку)</t>
    </r>
    <r>
      <rPr>
        <sz val="11"/>
        <color theme="1"/>
        <rFont val="Calibri"/>
        <family val="2"/>
        <scheme val="minor"/>
      </rPr>
      <t xml:space="preserve">                              </t>
    </r>
    <r>
      <rPr>
        <sz val="8"/>
        <color theme="1"/>
        <rFont val="Calibri"/>
        <family val="2"/>
        <scheme val="minor"/>
      </rPr>
      <t>- показывает, какие типы весовых дисков размещать на каждом штыре стойки</t>
    </r>
  </si>
  <si>
    <t xml:space="preserve">3. Зачем клубу нужны дополнительные весовые диски?    
</t>
  </si>
  <si>
    <t>4. Зачем нужны диски весом 3.7 кг и 7.5 кг?</t>
  </si>
  <si>
    <t>Без наборов, так как нужно мало весовых дисков по 1 кг и дисков максимального веса из наборов</t>
  </si>
  <si>
    <r>
      <t>Количество человек в классе</t>
    </r>
    <r>
      <rPr>
        <sz val="9"/>
        <color theme="1"/>
        <rFont val="Calibri"/>
        <family val="2"/>
        <scheme val="minor"/>
      </rPr>
      <t xml:space="preserve"> </t>
    </r>
    <r>
      <rPr>
        <sz val="8"/>
        <color theme="1"/>
        <rFont val="Calibri"/>
        <family val="2"/>
        <scheme val="minor"/>
      </rPr>
      <t>(не забудьте посчитать инструктора)</t>
    </r>
  </si>
  <si>
    <t>Только GRIT STRENGTH</t>
  </si>
  <si>
    <t>Только CX WORX</t>
  </si>
  <si>
    <t>Только BARRE</t>
  </si>
  <si>
    <t>Только TONE</t>
  </si>
  <si>
    <t>BODYBALANCE или YOGA</t>
  </si>
  <si>
    <t>Стойки</t>
  </si>
  <si>
    <t>Дополнительные весовые диски 1 кг</t>
  </si>
  <si>
    <t>Дополнительные весовые диски 2,5 кг</t>
  </si>
  <si>
    <t>Дополнительные весовые диски 5 кг</t>
  </si>
  <si>
    <t>Весовые диски 3,7 кг</t>
  </si>
  <si>
    <t>Весовые диски 7,5 кг</t>
  </si>
  <si>
    <t>Весовые диски 10 кг</t>
  </si>
  <si>
    <t>Держатели Амортизаторов SMARTBAND RACK</t>
  </si>
  <si>
    <t>Амортизаторы SMARTBAND</t>
  </si>
  <si>
    <t>Амортизаторы SMARTBAND EXTREME</t>
  </si>
  <si>
    <t>Коврики MBX MAT</t>
  </si>
  <si>
    <t xml:space="preserve">Степперы SMARTSTEP (и 4 подставки) x 1 на человека </t>
  </si>
  <si>
    <t>Наборы весовых дисков (2 x 1 кг + 2 x 2,5 кг + 2 x 5 кг)</t>
  </si>
  <si>
    <t>Грифы SMARTBAR</t>
  </si>
  <si>
    <t>2. Для программ BODYPUMP / GRIT / CX WORX коврики MBX Mat и подставка MBX Mat Rack являются дополнительной опцией на случай, если в клубе твердые полы, а пользователям нужен дополнительный комфорт.</t>
  </si>
  <si>
    <t>1. При использовании стоек предлагается минимальное и максимальное количество оборудования. Максимальное количество будет использовать все доступное место на стойке SMARTBAR rack.</t>
  </si>
  <si>
    <t xml:space="preserve">Многим пользователям в рамках одной программы понадобится не только полный набор весовых дисков, но и дополнительные – это становится все более распространено в таких программах, как BODYPUMP и GRIT, где на одном треке сочетаются упражнения с загруженной штангой и с использованием отдельных весовых дисков. Пользователи получат больше от тренировки, если у них будет дополнительный набор дисков, обеспечивающий быстрый переход. Когда участники программы будут готовы, они могут начать выполнять упражнения с большим весом, а затем снижать его. Им нужен доступ к различному весу. </t>
  </si>
  <si>
    <t>Накопленный опыт показывает, что существует необходимость вводить промежуточные веса, обеспечивая удобство пользователя – веса с меньшим приращением дают ему альтернативные варианты для оптимизации тренировки при сохранении техники. Эти весовые диски используются во многих программах тренировки (BODYPUMP, GRIT, CX WORX, BARRE). В программе CX WORX весовой диск 3,7 кг используется как мужчинами, так и женщинами, когда они пытаются перейти с 2,5 кг до 5 кг (что является значительным переходом для некоторых упражнений CX WORX). Диск весом 3,7 кг облегчает переход, повышая уверенность пользователей. Имеется возможность удерживать сразу два весовых диска, но многим людям тяжело это делать, и держать один диск намного проще, чем два.</t>
  </si>
  <si>
    <t>Держатели ковриков MBX MAT RACK</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</si>
</sst>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64" formatCode="0.0000000"/>
    <numFmt numFmtId="165" formatCode="0.0"/>
  </numFmts>
  <fonts count="20" x14ac:knownFonts="1">
    <font>
      <sz val="11"/>
      <color theme="1"/>
      <name val="Calibri"/>
      <family val="2"/>
      <scheme val="minor"/>
    </font>
    <font>
      <b/>
      <sz val="11"/>
      <color theme="1"/>
      <name val="Calibri"/>
      <family val="2"/>
      <scheme val="minor"/>
    </font>
    <font>
      <i/>
      <sz val="11"/>
      <color theme="1"/>
      <name val="Calibri"/>
      <family val="2"/>
      <scheme val="minor"/>
    </font>
    <font>
      <b/>
      <sz val="11"/>
      <color rgb="FFFF0000"/>
      <name val="Calibri"/>
      <family val="2"/>
      <scheme val="minor"/>
    </font>
    <font>
      <sz val="11"/>
      <color rgb="FFFF0000"/>
      <name val="Calibri"/>
      <family val="2"/>
      <scheme val="minor"/>
    </font>
    <font>
      <sz val="11"/>
      <color theme="1"/>
      <name val="Calibri"/>
      <family val="2"/>
      <scheme val="minor"/>
    </font>
    <font>
      <sz val="9"/>
      <color theme="1"/>
      <name val="Calibri"/>
      <family val="2"/>
      <scheme val="minor"/>
    </font>
    <font>
      <b/>
      <u/>
      <sz val="11"/>
      <color theme="1"/>
      <name val="Calibri"/>
      <family val="2"/>
      <scheme val="minor"/>
    </font>
    <font>
      <sz val="8"/>
      <color theme="1"/>
      <name val="Calibri"/>
      <family val="2"/>
      <scheme val="minor"/>
    </font>
    <font>
      <u/>
      <sz val="11"/>
      <color theme="1"/>
      <name val="Calibri"/>
      <family val="2"/>
      <scheme val="minor"/>
    </font>
    <font>
      <b/>
      <sz val="11"/>
      <color rgb="FF0000FF"/>
      <name val="Calibri"/>
      <family val="2"/>
      <scheme val="minor"/>
    </font>
    <font>
      <i/>
      <sz val="8"/>
      <color theme="1"/>
      <name val="Calibri"/>
      <family val="2"/>
      <scheme val="minor"/>
    </font>
    <font>
      <sz val="11"/>
      <color theme="0"/>
      <name val="Calibri"/>
      <family val="2"/>
      <scheme val="minor"/>
    </font>
    <font>
      <b/>
      <sz val="11"/>
      <color rgb="FFFF0000"/>
      <name val="Calibri"/>
      <family val="2"/>
      <charset val="204"/>
      <scheme val="minor"/>
    </font>
    <font>
      <b/>
      <sz val="11"/>
      <color rgb="FF0000FF"/>
      <name val="Calibri"/>
      <family val="2"/>
      <charset val="204"/>
      <scheme val="minor"/>
    </font>
    <font>
      <b/>
      <i/>
      <u/>
      <sz val="11"/>
      <color theme="1"/>
      <name val="Calibri"/>
      <family val="2"/>
      <charset val="204"/>
      <scheme val="minor"/>
    </font>
    <font>
      <i/>
      <sz val="11"/>
      <color theme="1"/>
      <name val="Calibri"/>
      <family val="2"/>
      <charset val="204"/>
      <scheme val="minor"/>
    </font>
    <font>
      <i/>
      <sz val="11"/>
      <color rgb="FF212121"/>
      <name val="Calibri"/>
      <family val="2"/>
      <charset val="204"/>
      <scheme val="minor"/>
    </font>
    <font>
      <b/>
      <i/>
      <sz val="11"/>
      <color theme="1"/>
      <name val="Calibri"/>
      <family val="2"/>
      <charset val="204"/>
      <scheme val="minor"/>
    </font>
    <font>
      <i/>
      <sz val="11"/>
      <name val="Calibri"/>
      <family val="2"/>
      <charset val="204"/>
      <scheme val="minor"/>
    </font>
  </fonts>
  <fills count="13">
    <fill>
      <patternFill patternType="none"/>
    </fill>
    <fill>
      <patternFill patternType="gray125"/>
    </fill>
    <fill>
      <patternFill patternType="solid">
        <fgColor theme="5" tint="0.79998168889431442"/>
        <bgColor indexed="64"/>
      </patternFill>
    </fill>
    <fill>
      <patternFill patternType="solid">
        <fgColor theme="5" tint="0.59999389629810485"/>
        <bgColor indexed="64"/>
      </patternFill>
    </fill>
    <fill>
      <patternFill patternType="solid">
        <fgColor theme="9" tint="0.79998168889431442"/>
        <bgColor indexed="64"/>
      </patternFill>
    </fill>
    <fill>
      <patternFill patternType="solid">
        <fgColor theme="0" tint="-0.14999847407452621"/>
        <bgColor indexed="64"/>
      </patternFill>
    </fill>
    <fill>
      <patternFill patternType="solid">
        <fgColor theme="7" tint="0.79998168889431442"/>
        <bgColor indexed="64"/>
      </patternFill>
    </fill>
    <fill>
      <patternFill patternType="solid">
        <fgColor rgb="FFFFFF00"/>
        <bgColor indexed="64"/>
      </patternFill>
    </fill>
    <fill>
      <patternFill patternType="solid">
        <fgColor theme="4" tint="0.59999389629810485"/>
        <bgColor indexed="64"/>
      </patternFill>
    </fill>
    <fill>
      <patternFill patternType="solid">
        <fgColor theme="9" tint="0.59999389629810485"/>
        <bgColor indexed="64"/>
      </patternFill>
    </fill>
    <fill>
      <patternFill patternType="solid">
        <fgColor theme="7" tint="0.59999389629810485"/>
        <bgColor indexed="64"/>
      </patternFill>
    </fill>
    <fill>
      <patternFill patternType="solid">
        <fgColor rgb="FF00FF00"/>
        <bgColor indexed="64"/>
      </patternFill>
    </fill>
    <fill>
      <patternFill patternType="solid">
        <fgColor theme="0"/>
        <bgColor indexed="64"/>
      </patternFill>
    </fill>
  </fills>
  <borders count="33">
    <border>
      <left/>
      <right/>
      <top/>
      <bottom/>
      <diagonal/>
    </border>
    <border>
      <left/>
      <right/>
      <top/>
      <bottom style="thin">
        <color indexed="64"/>
      </bottom>
      <diagonal/>
    </border>
    <border>
      <left/>
      <right/>
      <top/>
      <bottom style="medium">
        <color indexed="64"/>
      </bottom>
      <diagonal/>
    </border>
    <border>
      <left/>
      <right style="thin">
        <color indexed="64"/>
      </right>
      <top/>
      <bottom/>
      <diagonal/>
    </border>
    <border>
      <left/>
      <right style="thin">
        <color indexed="64"/>
      </right>
      <top/>
      <bottom style="medium">
        <color indexed="64"/>
      </bottom>
      <diagonal/>
    </border>
    <border>
      <left/>
      <right style="thin">
        <color indexed="64"/>
      </right>
      <top/>
      <bottom style="thin">
        <color indexed="64"/>
      </bottom>
      <diagonal/>
    </border>
    <border>
      <left/>
      <right style="thin">
        <color indexed="64"/>
      </right>
      <top style="thin">
        <color indexed="64"/>
      </top>
      <bottom/>
      <diagonal/>
    </border>
    <border>
      <left/>
      <right style="thin">
        <color indexed="64"/>
      </right>
      <top style="medium">
        <color indexed="64"/>
      </top>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top style="thin">
        <color indexed="64"/>
      </top>
      <bottom/>
      <diagonal/>
    </border>
    <border>
      <left style="thin">
        <color theme="0"/>
      </left>
      <right style="thin">
        <color theme="0"/>
      </right>
      <top style="thin">
        <color theme="0"/>
      </top>
      <bottom style="thin">
        <color theme="0"/>
      </bottom>
      <diagonal/>
    </border>
    <border>
      <left style="thin">
        <color theme="0"/>
      </left>
      <right/>
      <top style="thin">
        <color theme="0"/>
      </top>
      <bottom/>
      <diagonal/>
    </border>
    <border>
      <left/>
      <right/>
      <top style="thin">
        <color theme="0"/>
      </top>
      <bottom/>
      <diagonal/>
    </border>
    <border>
      <left/>
      <right style="thin">
        <color theme="0"/>
      </right>
      <top style="thin">
        <color theme="0"/>
      </top>
      <bottom/>
      <diagonal/>
    </border>
    <border>
      <left style="thin">
        <color theme="0"/>
      </left>
      <right/>
      <top/>
      <bottom/>
      <diagonal/>
    </border>
    <border>
      <left/>
      <right style="thin">
        <color theme="0"/>
      </right>
      <top/>
      <bottom/>
      <diagonal/>
    </border>
    <border>
      <left style="thin">
        <color theme="0"/>
      </left>
      <right/>
      <top/>
      <bottom style="thin">
        <color theme="0"/>
      </bottom>
      <diagonal/>
    </border>
    <border>
      <left/>
      <right/>
      <top/>
      <bottom style="thin">
        <color theme="0"/>
      </bottom>
      <diagonal/>
    </border>
    <border>
      <left/>
      <right style="thin">
        <color theme="0"/>
      </right>
      <top/>
      <bottom style="thin">
        <color theme="0"/>
      </bottom>
      <diagonal/>
    </border>
    <border>
      <left style="thin">
        <color theme="0"/>
      </left>
      <right style="thin">
        <color theme="0"/>
      </right>
      <top style="thin">
        <color theme="0"/>
      </top>
      <bottom/>
      <diagonal/>
    </border>
    <border>
      <left style="thin">
        <color theme="0"/>
      </left>
      <right style="thin">
        <color theme="0"/>
      </right>
      <top/>
      <bottom/>
      <diagonal/>
    </border>
    <border>
      <left style="thin">
        <color theme="0"/>
      </left>
      <right/>
      <top style="thin">
        <color theme="0"/>
      </top>
      <bottom style="thin">
        <color theme="0"/>
      </bottom>
      <diagonal/>
    </border>
    <border>
      <left/>
      <right/>
      <top style="thin">
        <color theme="0"/>
      </top>
      <bottom style="thin">
        <color theme="0"/>
      </bottom>
      <diagonal/>
    </border>
    <border>
      <left/>
      <right style="thin">
        <color theme="0"/>
      </right>
      <top style="thin">
        <color theme="0"/>
      </top>
      <bottom style="thin">
        <color theme="0"/>
      </bottom>
      <diagonal/>
    </border>
  </borders>
  <cellStyleXfs count="2">
    <xf numFmtId="0" fontId="0" fillId="0" borderId="0"/>
    <xf numFmtId="9" fontId="5" fillId="0" borderId="0" applyFont="0" applyFill="0" applyBorder="0" applyAlignment="0" applyProtection="0"/>
  </cellStyleXfs>
  <cellXfs count="194">
    <xf numFmtId="0" fontId="0" fillId="0" borderId="0" xfId="0"/>
    <xf numFmtId="0" fontId="0" fillId="0" borderId="0" xfId="0" applyAlignment="1">
      <alignment horizontal="center"/>
    </xf>
    <xf numFmtId="0" fontId="2" fillId="0" borderId="0" xfId="0" applyFont="1"/>
    <xf numFmtId="0" fontId="1" fillId="0" borderId="0" xfId="0" applyFont="1"/>
    <xf numFmtId="0" fontId="1" fillId="3" borderId="0" xfId="0" applyFont="1" applyFill="1"/>
    <xf numFmtId="0" fontId="0" fillId="0" borderId="1" xfId="0" applyBorder="1"/>
    <xf numFmtId="0" fontId="1" fillId="0" borderId="1" xfId="0" applyFont="1" applyBorder="1"/>
    <xf numFmtId="0" fontId="1" fillId="2" borderId="0" xfId="0" applyFont="1" applyFill="1"/>
    <xf numFmtId="0" fontId="1" fillId="4" borderId="0" xfId="0" applyFont="1" applyFill="1"/>
    <xf numFmtId="0" fontId="3" fillId="0" borderId="0" xfId="0" applyFont="1" applyFill="1"/>
    <xf numFmtId="0" fontId="0" fillId="0" borderId="0" xfId="0" applyBorder="1"/>
    <xf numFmtId="0" fontId="1" fillId="0" borderId="0" xfId="0" applyFont="1" applyBorder="1"/>
    <xf numFmtId="0" fontId="1" fillId="0" borderId="2" xfId="0" applyFont="1" applyBorder="1" applyAlignment="1">
      <alignment horizontal="center" vertical="center" wrapText="1"/>
    </xf>
    <xf numFmtId="0" fontId="0" fillId="0" borderId="2" xfId="0" applyBorder="1" applyAlignment="1">
      <alignment vertical="center"/>
    </xf>
    <xf numFmtId="0" fontId="1" fillId="0" borderId="2" xfId="0" applyFont="1" applyBorder="1" applyAlignment="1">
      <alignment horizontal="center" vertical="center"/>
    </xf>
    <xf numFmtId="0" fontId="0" fillId="5" borderId="0" xfId="0" applyFill="1"/>
    <xf numFmtId="0" fontId="0" fillId="5" borderId="0" xfId="0" applyFill="1" applyAlignment="1">
      <alignment horizontal="center"/>
    </xf>
    <xf numFmtId="0" fontId="0" fillId="5" borderId="1" xfId="0" applyFill="1" applyBorder="1"/>
    <xf numFmtId="0" fontId="0" fillId="5" borderId="0" xfId="0" applyFill="1" applyBorder="1"/>
    <xf numFmtId="0" fontId="0" fillId="6" borderId="0" xfId="0" applyFill="1"/>
    <xf numFmtId="0" fontId="0" fillId="6" borderId="0" xfId="0" applyFill="1" applyAlignment="1">
      <alignment horizontal="center"/>
    </xf>
    <xf numFmtId="0" fontId="0" fillId="6" borderId="0" xfId="0" applyFill="1" applyBorder="1"/>
    <xf numFmtId="0" fontId="0" fillId="6" borderId="0" xfId="0" applyFill="1" applyBorder="1" applyAlignment="1">
      <alignment horizontal="center"/>
    </xf>
    <xf numFmtId="0" fontId="0" fillId="6" borderId="1" xfId="0" applyFill="1" applyBorder="1"/>
    <xf numFmtId="0" fontId="0" fillId="6" borderId="2" xfId="0" applyFill="1" applyBorder="1"/>
    <xf numFmtId="0" fontId="0" fillId="0" borderId="3" xfId="0" applyBorder="1"/>
    <xf numFmtId="0" fontId="1" fillId="0" borderId="4" xfId="0" applyFont="1" applyBorder="1" applyAlignment="1">
      <alignment horizontal="center" vertical="center"/>
    </xf>
    <xf numFmtId="0" fontId="0" fillId="5" borderId="3" xfId="0" applyFill="1" applyBorder="1"/>
    <xf numFmtId="0" fontId="0" fillId="5" borderId="5" xfId="0" applyFill="1" applyBorder="1"/>
    <xf numFmtId="0" fontId="0" fillId="6" borderId="3" xfId="0" applyFill="1" applyBorder="1"/>
    <xf numFmtId="0" fontId="0" fillId="6" borderId="5" xfId="0" applyFill="1" applyBorder="1"/>
    <xf numFmtId="0" fontId="0" fillId="5" borderId="3" xfId="0" applyFill="1" applyBorder="1" applyAlignment="1">
      <alignment horizontal="center" vertical="center" wrapText="1"/>
    </xf>
    <xf numFmtId="0" fontId="0" fillId="6" borderId="3" xfId="0" applyFill="1" applyBorder="1" applyAlignment="1">
      <alignment horizontal="center" vertical="center" wrapText="1"/>
    </xf>
    <xf numFmtId="0" fontId="0" fillId="6" borderId="4" xfId="0" applyFill="1" applyBorder="1"/>
    <xf numFmtId="0" fontId="1" fillId="0" borderId="3" xfId="0" applyFont="1" applyBorder="1"/>
    <xf numFmtId="0" fontId="1" fillId="4" borderId="3" xfId="0" applyFont="1" applyFill="1" applyBorder="1"/>
    <xf numFmtId="0" fontId="1" fillId="3" borderId="3" xfId="0" applyFont="1" applyFill="1" applyBorder="1"/>
    <xf numFmtId="0" fontId="1" fillId="0" borderId="5" xfId="0" applyFont="1" applyBorder="1"/>
    <xf numFmtId="0" fontId="0" fillId="6" borderId="3" xfId="0" applyFill="1" applyBorder="1" applyAlignment="1">
      <alignment horizontal="center" vertical="center" wrapText="1"/>
    </xf>
    <xf numFmtId="0" fontId="0" fillId="0" borderId="0" xfId="0" applyFill="1"/>
    <xf numFmtId="0" fontId="0" fillId="0" borderId="0" xfId="0" applyFill="1" applyBorder="1"/>
    <xf numFmtId="0" fontId="0" fillId="4" borderId="0" xfId="0" applyFill="1"/>
    <xf numFmtId="1" fontId="0" fillId="5" borderId="0" xfId="0" applyNumberFormat="1" applyFill="1"/>
    <xf numFmtId="0" fontId="0" fillId="7" borderId="0" xfId="0" applyFill="1"/>
    <xf numFmtId="164" fontId="0" fillId="7" borderId="0" xfId="0" applyNumberFormat="1" applyFill="1"/>
    <xf numFmtId="1" fontId="0" fillId="0" borderId="0" xfId="0" applyNumberFormat="1"/>
    <xf numFmtId="0" fontId="0" fillId="8" borderId="0" xfId="0" applyFill="1"/>
    <xf numFmtId="0" fontId="0" fillId="8" borderId="0" xfId="0" applyFill="1" applyAlignment="1">
      <alignment horizontal="center"/>
    </xf>
    <xf numFmtId="0" fontId="1" fillId="8" borderId="0" xfId="0" applyFont="1" applyFill="1"/>
    <xf numFmtId="0" fontId="1" fillId="8" borderId="3" xfId="0" applyFont="1" applyFill="1" applyBorder="1"/>
    <xf numFmtId="0" fontId="3" fillId="8" borderId="0" xfId="0" applyFont="1" applyFill="1"/>
    <xf numFmtId="0" fontId="0" fillId="8" borderId="3" xfId="0" applyFill="1" applyBorder="1" applyAlignment="1">
      <alignment horizontal="center" vertical="center" wrapText="1"/>
    </xf>
    <xf numFmtId="0" fontId="0" fillId="8" borderId="0" xfId="0" applyFill="1" applyBorder="1"/>
    <xf numFmtId="0" fontId="0" fillId="8" borderId="3" xfId="0" applyFill="1" applyBorder="1"/>
    <xf numFmtId="0" fontId="1" fillId="8" borderId="0" xfId="0" applyFont="1" applyFill="1" applyBorder="1"/>
    <xf numFmtId="0" fontId="0" fillId="8" borderId="1" xfId="0" applyFill="1" applyBorder="1"/>
    <xf numFmtId="0" fontId="0" fillId="8" borderId="5" xfId="0" applyFill="1" applyBorder="1"/>
    <xf numFmtId="0" fontId="1" fillId="8" borderId="1" xfId="0" applyFont="1" applyFill="1" applyBorder="1"/>
    <xf numFmtId="0" fontId="1" fillId="8" borderId="5" xfId="0" applyFont="1" applyFill="1" applyBorder="1"/>
    <xf numFmtId="9" fontId="0" fillId="0" borderId="0" xfId="1" applyFont="1"/>
    <xf numFmtId="1" fontId="0" fillId="4" borderId="0" xfId="0" applyNumberFormat="1" applyFill="1"/>
    <xf numFmtId="1" fontId="0" fillId="6" borderId="0" xfId="0" applyNumberFormat="1" applyFill="1"/>
    <xf numFmtId="0" fontId="0" fillId="9" borderId="0" xfId="0" applyFill="1"/>
    <xf numFmtId="1" fontId="0" fillId="7" borderId="0" xfId="0" applyNumberFormat="1" applyFill="1"/>
    <xf numFmtId="0" fontId="0" fillId="9" borderId="0" xfId="0" applyFill="1" applyAlignment="1">
      <alignment horizontal="center"/>
    </xf>
    <xf numFmtId="0" fontId="1" fillId="9" borderId="0" xfId="0" applyFont="1" applyFill="1"/>
    <xf numFmtId="0" fontId="1" fillId="9" borderId="3" xfId="0" applyFont="1" applyFill="1" applyBorder="1"/>
    <xf numFmtId="164" fontId="0" fillId="9" borderId="0" xfId="0" applyNumberFormat="1" applyFill="1"/>
    <xf numFmtId="0" fontId="3" fillId="9" borderId="0" xfId="0" applyFont="1" applyFill="1"/>
    <xf numFmtId="0" fontId="0" fillId="9" borderId="0" xfId="0" applyFill="1" applyBorder="1"/>
    <xf numFmtId="0" fontId="0" fillId="9" borderId="3" xfId="0" applyFill="1" applyBorder="1" applyAlignment="1">
      <alignment horizontal="center" vertical="center" wrapText="1"/>
    </xf>
    <xf numFmtId="0" fontId="0" fillId="9" borderId="3" xfId="0" applyFill="1" applyBorder="1"/>
    <xf numFmtId="0" fontId="1" fillId="9" borderId="0" xfId="0" applyFont="1" applyFill="1" applyBorder="1"/>
    <xf numFmtId="0" fontId="0" fillId="9" borderId="1" xfId="0" applyFill="1" applyBorder="1"/>
    <xf numFmtId="0" fontId="0" fillId="9" borderId="5" xfId="0" applyFill="1" applyBorder="1"/>
    <xf numFmtId="0" fontId="1" fillId="9" borderId="1" xfId="0" applyFont="1" applyFill="1" applyBorder="1"/>
    <xf numFmtId="0" fontId="1" fillId="9" borderId="5" xfId="0" applyFont="1" applyFill="1" applyBorder="1"/>
    <xf numFmtId="0" fontId="3" fillId="10" borderId="0" xfId="0" applyFont="1" applyFill="1"/>
    <xf numFmtId="0" fontId="0" fillId="6" borderId="3" xfId="0" applyFill="1" applyBorder="1" applyAlignment="1">
      <alignment horizontal="center" vertical="center" wrapText="1"/>
    </xf>
    <xf numFmtId="0" fontId="0" fillId="11" borderId="0" xfId="0" applyFill="1"/>
    <xf numFmtId="0" fontId="0" fillId="4" borderId="0" xfId="0" applyFill="1" applyAlignment="1">
      <alignment horizontal="center"/>
    </xf>
    <xf numFmtId="0" fontId="0" fillId="4" borderId="0" xfId="0" applyFill="1" applyBorder="1"/>
    <xf numFmtId="0" fontId="0" fillId="4" borderId="3" xfId="0" applyFill="1" applyBorder="1"/>
    <xf numFmtId="0" fontId="0" fillId="4" borderId="1" xfId="0" applyFill="1" applyBorder="1"/>
    <xf numFmtId="0" fontId="0" fillId="4" borderId="5" xfId="0" applyFill="1" applyBorder="1"/>
    <xf numFmtId="0" fontId="0" fillId="4" borderId="6" xfId="0" applyFill="1" applyBorder="1" applyAlignment="1">
      <alignment horizontal="left" vertical="center" wrapText="1"/>
    </xf>
    <xf numFmtId="0" fontId="0" fillId="4" borderId="3" xfId="0" applyFill="1" applyBorder="1" applyAlignment="1">
      <alignment horizontal="left" vertical="center" wrapText="1"/>
    </xf>
    <xf numFmtId="0" fontId="0" fillId="6" borderId="7" xfId="0" applyFill="1" applyBorder="1" applyAlignment="1">
      <alignment horizontal="left" vertical="center" wrapText="1"/>
    </xf>
    <xf numFmtId="0" fontId="0" fillId="6" borderId="3" xfId="0" applyFill="1" applyBorder="1" applyAlignment="1">
      <alignment horizontal="left" vertical="center" wrapText="1"/>
    </xf>
    <xf numFmtId="1" fontId="1" fillId="0" borderId="2" xfId="0" applyNumberFormat="1" applyFont="1" applyBorder="1" applyAlignment="1">
      <alignment horizontal="center" vertical="center" wrapText="1"/>
    </xf>
    <xf numFmtId="1" fontId="0" fillId="5" borderId="0" xfId="0" applyNumberFormat="1" applyFill="1" applyBorder="1"/>
    <xf numFmtId="1" fontId="0" fillId="5" borderId="1" xfId="0" applyNumberFormat="1" applyFill="1" applyBorder="1"/>
    <xf numFmtId="1" fontId="0" fillId="6" borderId="0" xfId="0" applyNumberFormat="1" applyFill="1" applyBorder="1"/>
    <xf numFmtId="1" fontId="0" fillId="6" borderId="1" xfId="0" applyNumberFormat="1" applyFill="1" applyBorder="1"/>
    <xf numFmtId="1" fontId="0" fillId="8" borderId="0" xfId="0" applyNumberFormat="1" applyFill="1"/>
    <xf numFmtId="1" fontId="0" fillId="8" borderId="0" xfId="0" applyNumberFormat="1" applyFill="1" applyBorder="1"/>
    <xf numFmtId="1" fontId="0" fillId="8" borderId="1" xfId="0" applyNumberFormat="1" applyFill="1" applyBorder="1"/>
    <xf numFmtId="1" fontId="0" fillId="9" borderId="0" xfId="0" applyNumberFormat="1" applyFill="1"/>
    <xf numFmtId="1" fontId="0" fillId="9" borderId="0" xfId="0" applyNumberFormat="1" applyFill="1" applyBorder="1"/>
    <xf numFmtId="1" fontId="0" fillId="9" borderId="1" xfId="0" applyNumberFormat="1" applyFill="1" applyBorder="1"/>
    <xf numFmtId="1" fontId="0" fillId="4" borderId="0" xfId="0" applyNumberFormat="1" applyFill="1" applyBorder="1"/>
    <xf numFmtId="1" fontId="0" fillId="4" borderId="1" xfId="0" applyNumberFormat="1" applyFill="1" applyBorder="1"/>
    <xf numFmtId="1" fontId="0" fillId="6" borderId="2" xfId="0" applyNumberFormat="1" applyFill="1" applyBorder="1"/>
    <xf numFmtId="0" fontId="0" fillId="7" borderId="0" xfId="0" applyFill="1" applyBorder="1"/>
    <xf numFmtId="0" fontId="0" fillId="7" borderId="0" xfId="0" applyFill="1" applyBorder="1" applyAlignment="1">
      <alignment horizontal="center"/>
    </xf>
    <xf numFmtId="1" fontId="0" fillId="7" borderId="0" xfId="0" applyNumberFormat="1" applyFill="1" applyBorder="1"/>
    <xf numFmtId="0" fontId="1" fillId="7" borderId="0" xfId="0" applyFont="1" applyFill="1"/>
    <xf numFmtId="0" fontId="1" fillId="7" borderId="3" xfId="0" applyFont="1" applyFill="1" applyBorder="1"/>
    <xf numFmtId="0" fontId="0" fillId="5" borderId="3" xfId="0" applyFill="1" applyBorder="1" applyAlignment="1">
      <alignment horizontal="center" vertical="center" wrapText="1"/>
    </xf>
    <xf numFmtId="0" fontId="0" fillId="6" borderId="7" xfId="0" applyFill="1" applyBorder="1" applyAlignment="1">
      <alignment horizontal="left" vertical="center" wrapText="1"/>
    </xf>
    <xf numFmtId="0" fontId="0" fillId="6" borderId="3" xfId="0" applyFill="1" applyBorder="1" applyAlignment="1">
      <alignment horizontal="left" vertical="center" wrapText="1"/>
    </xf>
    <xf numFmtId="0" fontId="0" fillId="6" borderId="3" xfId="0" applyFill="1" applyBorder="1" applyAlignment="1">
      <alignment horizontal="center" vertical="center" wrapText="1"/>
    </xf>
    <xf numFmtId="0" fontId="0" fillId="5" borderId="3" xfId="0" applyFill="1" applyBorder="1" applyAlignment="1">
      <alignment horizontal="center" vertical="center" wrapText="1"/>
    </xf>
    <xf numFmtId="0" fontId="0" fillId="12" borderId="0" xfId="0" applyFill="1"/>
    <xf numFmtId="0" fontId="0" fillId="12" borderId="8" xfId="0" applyFill="1" applyBorder="1"/>
    <xf numFmtId="1" fontId="0" fillId="12" borderId="8" xfId="0" applyNumberFormat="1" applyFill="1" applyBorder="1"/>
    <xf numFmtId="0" fontId="3" fillId="7" borderId="8" xfId="0" applyFont="1" applyFill="1" applyBorder="1"/>
    <xf numFmtId="0" fontId="1" fillId="5" borderId="8" xfId="0" applyFont="1" applyFill="1" applyBorder="1" applyAlignment="1">
      <alignment horizontal="center" vertical="center" wrapText="1"/>
    </xf>
    <xf numFmtId="0" fontId="1" fillId="5" borderId="8" xfId="0" applyFont="1" applyFill="1" applyBorder="1" applyAlignment="1">
      <alignment horizontal="center" vertical="center"/>
    </xf>
    <xf numFmtId="0" fontId="0" fillId="5" borderId="8" xfId="0" applyFill="1" applyBorder="1"/>
    <xf numFmtId="0" fontId="1" fillId="12" borderId="0" xfId="0" applyFont="1" applyFill="1"/>
    <xf numFmtId="0" fontId="3" fillId="12" borderId="8" xfId="0" applyFont="1" applyFill="1" applyBorder="1" applyAlignment="1">
      <alignment horizontal="center"/>
    </xf>
    <xf numFmtId="0" fontId="10" fillId="12" borderId="8" xfId="0" applyFont="1" applyFill="1" applyBorder="1" applyAlignment="1">
      <alignment horizontal="center"/>
    </xf>
    <xf numFmtId="0" fontId="4" fillId="12" borderId="0" xfId="0" applyFont="1" applyFill="1" applyAlignment="1">
      <alignment horizontal="right"/>
    </xf>
    <xf numFmtId="0" fontId="0" fillId="12" borderId="0" xfId="0" applyFill="1" applyAlignment="1">
      <alignment horizontal="right"/>
    </xf>
    <xf numFmtId="0" fontId="0" fillId="5" borderId="9" xfId="0" applyFill="1" applyBorder="1" applyAlignment="1">
      <alignment horizontal="center"/>
    </xf>
    <xf numFmtId="0" fontId="0" fillId="5" borderId="10" xfId="0" applyFill="1" applyBorder="1" applyAlignment="1">
      <alignment horizontal="center"/>
    </xf>
    <xf numFmtId="0" fontId="0" fillId="12" borderId="0" xfId="0" applyFill="1" applyAlignment="1">
      <alignment horizontal="center"/>
    </xf>
    <xf numFmtId="0" fontId="3" fillId="7" borderId="11" xfId="0" applyFont="1" applyFill="1" applyBorder="1"/>
    <xf numFmtId="0" fontId="3" fillId="7" borderId="12" xfId="0" applyFont="1" applyFill="1" applyBorder="1"/>
    <xf numFmtId="0" fontId="3" fillId="7" borderId="13" xfId="0" applyFont="1" applyFill="1" applyBorder="1" applyAlignment="1">
      <alignment horizontal="right"/>
    </xf>
    <xf numFmtId="0" fontId="3" fillId="7" borderId="14" xfId="0" applyFont="1" applyFill="1" applyBorder="1"/>
    <xf numFmtId="0" fontId="3" fillId="7" borderId="15" xfId="0" applyFont="1" applyFill="1" applyBorder="1"/>
    <xf numFmtId="1" fontId="0" fillId="12" borderId="0" xfId="0" applyNumberFormat="1" applyFill="1"/>
    <xf numFmtId="0" fontId="3" fillId="7" borderId="17" xfId="0" applyFont="1" applyFill="1" applyBorder="1"/>
    <xf numFmtId="0" fontId="12" fillId="12" borderId="0" xfId="0" applyFont="1" applyFill="1"/>
    <xf numFmtId="1" fontId="12" fillId="12" borderId="0" xfId="0" applyNumberFormat="1" applyFont="1" applyFill="1"/>
    <xf numFmtId="0" fontId="0" fillId="12" borderId="11" xfId="0" applyFill="1" applyBorder="1"/>
    <xf numFmtId="0" fontId="0" fillId="12" borderId="12" xfId="0" applyFill="1" applyBorder="1"/>
    <xf numFmtId="0" fontId="0" fillId="0" borderId="13" xfId="0" applyBorder="1" applyAlignment="1">
      <alignment horizontal="right"/>
    </xf>
    <xf numFmtId="1" fontId="0" fillId="0" borderId="16" xfId="0" applyNumberFormat="1" applyFill="1" applyBorder="1" applyAlignment="1">
      <alignment horizontal="right"/>
    </xf>
    <xf numFmtId="1" fontId="0" fillId="0" borderId="17" xfId="0" applyNumberFormat="1" applyFill="1" applyBorder="1" applyAlignment="1">
      <alignment horizontal="right"/>
    </xf>
    <xf numFmtId="0" fontId="12" fillId="12" borderId="0" xfId="0" applyFont="1" applyFill="1" applyAlignment="1">
      <alignment horizontal="center"/>
    </xf>
    <xf numFmtId="1" fontId="0" fillId="12" borderId="0" xfId="0" applyNumberFormat="1" applyFill="1" applyAlignment="1">
      <alignment horizontal="center"/>
    </xf>
    <xf numFmtId="165" fontId="0" fillId="0" borderId="16" xfId="0" applyNumberFormat="1" applyFill="1" applyBorder="1"/>
    <xf numFmtId="165" fontId="0" fillId="0" borderId="17" xfId="0" applyNumberFormat="1" applyFill="1" applyBorder="1"/>
    <xf numFmtId="0" fontId="13" fillId="12" borderId="0" xfId="0" applyFont="1" applyFill="1" applyAlignment="1"/>
    <xf numFmtId="0" fontId="15" fillId="12" borderId="20" xfId="0" applyFont="1" applyFill="1" applyBorder="1"/>
    <xf numFmtId="0" fontId="16" fillId="0" borderId="28" xfId="0" applyFont="1" applyBorder="1"/>
    <xf numFmtId="0" fontId="16" fillId="0" borderId="30" xfId="0" applyFont="1" applyBorder="1"/>
    <xf numFmtId="0" fontId="16" fillId="0" borderId="31" xfId="0" applyFont="1" applyBorder="1"/>
    <xf numFmtId="0" fontId="16" fillId="0" borderId="19" xfId="0" applyFont="1" applyBorder="1"/>
    <xf numFmtId="0" fontId="16" fillId="0" borderId="32" xfId="0" applyFont="1" applyBorder="1"/>
    <xf numFmtId="0" fontId="16" fillId="12" borderId="23" xfId="0" applyFont="1" applyFill="1" applyBorder="1"/>
    <xf numFmtId="0" fontId="16" fillId="0" borderId="0" xfId="0" applyFont="1" applyBorder="1"/>
    <xf numFmtId="0" fontId="16" fillId="0" borderId="24" xfId="0" applyFont="1" applyBorder="1"/>
    <xf numFmtId="0" fontId="18" fillId="12" borderId="0" xfId="0" applyFont="1" applyFill="1" applyBorder="1"/>
    <xf numFmtId="0" fontId="16" fillId="0" borderId="29" xfId="0" applyFont="1" applyBorder="1"/>
    <xf numFmtId="0" fontId="3" fillId="7" borderId="8" xfId="0" applyFont="1" applyFill="1" applyBorder="1" applyProtection="1">
      <protection locked="0"/>
    </xf>
    <xf numFmtId="0" fontId="0" fillId="12" borderId="8" xfId="0" applyFill="1" applyBorder="1"/>
    <xf numFmtId="0" fontId="0" fillId="12" borderId="8" xfId="0" applyFont="1" applyFill="1" applyBorder="1"/>
    <xf numFmtId="0" fontId="0" fillId="12" borderId="0" xfId="0" applyFill="1" applyAlignment="1">
      <alignment wrapText="1"/>
    </xf>
    <xf numFmtId="0" fontId="7" fillId="12" borderId="0" xfId="0" applyFont="1" applyFill="1" applyAlignment="1">
      <alignment horizontal="center" wrapText="1"/>
    </xf>
    <xf numFmtId="0" fontId="3" fillId="7" borderId="2" xfId="0" applyFont="1" applyFill="1" applyBorder="1" applyAlignment="1">
      <alignment horizontal="center"/>
    </xf>
    <xf numFmtId="0" fontId="0" fillId="12" borderId="11" xfId="0" applyFill="1" applyBorder="1" applyAlignment="1">
      <alignment horizontal="right" vertical="center" wrapText="1"/>
    </xf>
    <xf numFmtId="0" fontId="0" fillId="12" borderId="12" xfId="0" applyFill="1" applyBorder="1" applyAlignment="1">
      <alignment horizontal="right" vertical="center" wrapText="1"/>
    </xf>
    <xf numFmtId="0" fontId="0" fillId="12" borderId="13" xfId="0" applyFill="1" applyBorder="1" applyAlignment="1">
      <alignment horizontal="right" vertical="center" wrapText="1"/>
    </xf>
    <xf numFmtId="0" fontId="11" fillId="12" borderId="18" xfId="0" applyFont="1" applyFill="1" applyBorder="1" applyAlignment="1">
      <alignment horizontal="left" vertical="top" wrapText="1"/>
    </xf>
    <xf numFmtId="0" fontId="11" fillId="12" borderId="0" xfId="0" applyFont="1" applyFill="1" applyBorder="1" applyAlignment="1">
      <alignment horizontal="left" vertical="top" wrapText="1"/>
    </xf>
    <xf numFmtId="0" fontId="16" fillId="12" borderId="23" xfId="0" applyFont="1" applyFill="1" applyBorder="1" applyAlignment="1">
      <alignment horizontal="left" vertical="top" wrapText="1"/>
    </xf>
    <xf numFmtId="0" fontId="16" fillId="12" borderId="0" xfId="0" applyFont="1" applyFill="1" applyBorder="1" applyAlignment="1">
      <alignment horizontal="left" vertical="top" wrapText="1"/>
    </xf>
    <xf numFmtId="0" fontId="16" fillId="12" borderId="24" xfId="0" applyFont="1" applyFill="1" applyBorder="1" applyAlignment="1">
      <alignment horizontal="left" vertical="top" wrapText="1"/>
    </xf>
    <xf numFmtId="0" fontId="14" fillId="12" borderId="0" xfId="0" applyFont="1" applyFill="1" applyAlignment="1">
      <alignment horizontal="left" wrapText="1"/>
    </xf>
    <xf numFmtId="0" fontId="11" fillId="12" borderId="0" xfId="0" applyFont="1" applyFill="1" applyAlignment="1">
      <alignment horizontal="left" vertical="top" wrapText="1"/>
    </xf>
    <xf numFmtId="0" fontId="19" fillId="12" borderId="0" xfId="0" applyFont="1" applyFill="1" applyBorder="1" applyAlignment="1">
      <alignment horizontal="left" vertical="top" wrapText="1"/>
    </xf>
    <xf numFmtId="0" fontId="18" fillId="12" borderId="0" xfId="0" applyFont="1" applyFill="1" applyBorder="1" applyAlignment="1">
      <alignment horizontal="left" vertical="top" wrapText="1"/>
    </xf>
    <xf numFmtId="0" fontId="17" fillId="0" borderId="20" xfId="0" applyFont="1" applyBorder="1" applyAlignment="1">
      <alignment horizontal="left" vertical="top" wrapText="1"/>
    </xf>
    <xf numFmtId="0" fontId="17" fillId="0" borderId="21" xfId="0" applyFont="1" applyBorder="1" applyAlignment="1">
      <alignment horizontal="left" vertical="top" wrapText="1"/>
    </xf>
    <xf numFmtId="0" fontId="17" fillId="0" borderId="22" xfId="0" applyFont="1" applyBorder="1" applyAlignment="1">
      <alignment horizontal="left" vertical="top" wrapText="1"/>
    </xf>
    <xf numFmtId="0" fontId="17" fillId="0" borderId="25" xfId="0" applyFont="1" applyBorder="1" applyAlignment="1">
      <alignment horizontal="left" vertical="top" wrapText="1"/>
    </xf>
    <xf numFmtId="0" fontId="17" fillId="0" borderId="26" xfId="0" applyFont="1" applyBorder="1" applyAlignment="1">
      <alignment horizontal="left" vertical="top" wrapText="1"/>
    </xf>
    <xf numFmtId="0" fontId="17" fillId="0" borderId="27" xfId="0" applyFont="1" applyBorder="1" applyAlignment="1">
      <alignment horizontal="left" vertical="top" wrapText="1"/>
    </xf>
    <xf numFmtId="0" fontId="0" fillId="5" borderId="3" xfId="0" applyFill="1" applyBorder="1" applyAlignment="1">
      <alignment horizontal="center" vertical="center" wrapText="1"/>
    </xf>
    <xf numFmtId="0" fontId="0" fillId="6" borderId="7" xfId="0" applyFill="1" applyBorder="1" applyAlignment="1">
      <alignment horizontal="left" vertical="center" wrapText="1"/>
    </xf>
    <xf numFmtId="0" fontId="0" fillId="6" borderId="3" xfId="0" applyFill="1" applyBorder="1" applyAlignment="1">
      <alignment horizontal="left" vertical="center" wrapText="1"/>
    </xf>
    <xf numFmtId="0" fontId="0" fillId="4" borderId="6" xfId="0" applyFill="1" applyBorder="1" applyAlignment="1">
      <alignment horizontal="left" vertical="center" wrapText="1"/>
    </xf>
    <xf numFmtId="0" fontId="0" fillId="4" borderId="3" xfId="0" applyFill="1" applyBorder="1" applyAlignment="1">
      <alignment horizontal="left" vertical="center" wrapText="1"/>
    </xf>
    <xf numFmtId="0" fontId="0" fillId="6" borderId="3" xfId="0" applyFill="1" applyBorder="1" applyAlignment="1">
      <alignment horizontal="center" vertical="center" wrapText="1"/>
    </xf>
    <xf numFmtId="0" fontId="0" fillId="6" borderId="6" xfId="0" applyFill="1" applyBorder="1" applyAlignment="1">
      <alignment horizontal="center" vertical="center" wrapText="1"/>
    </xf>
    <xf numFmtId="0" fontId="0" fillId="6" borderId="5" xfId="0" applyFill="1" applyBorder="1" applyAlignment="1">
      <alignment horizontal="center" vertical="center" wrapText="1"/>
    </xf>
    <xf numFmtId="0" fontId="0" fillId="9" borderId="3" xfId="0" applyFill="1" applyBorder="1" applyAlignment="1">
      <alignment horizontal="center" vertical="center" wrapText="1"/>
    </xf>
    <xf numFmtId="0" fontId="0" fillId="8" borderId="3" xfId="0" applyFill="1" applyBorder="1" applyAlignment="1">
      <alignment horizontal="center" vertical="center" wrapText="1"/>
    </xf>
    <xf numFmtId="0" fontId="1" fillId="0" borderId="2" xfId="0" applyFont="1" applyBorder="1" applyAlignment="1">
      <alignment horizontal="center" vertical="center"/>
    </xf>
    <xf numFmtId="1" fontId="0" fillId="12" borderId="8" xfId="0" applyNumberFormat="1" applyFill="1" applyBorder="1" applyAlignment="1">
      <alignment horizontal="right"/>
    </xf>
  </cellXfs>
  <cellStyles count="2">
    <cellStyle name="Обычный" xfId="0" builtinId="0"/>
    <cellStyle name="Процентный" xfId="1" builtinId="5"/>
  </cellStyles>
  <dxfs count="0"/>
  <tableStyles count="0" defaultTableStyle="TableStyleMedium2" defaultPivotStyle="PivotStyleLight16"/>
  <colors>
    <mruColors>
      <color rgb="FF0000FF"/>
      <color rgb="FF00FF00"/>
      <color rgb="FFFF00FF"/>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57150</xdr:colOff>
      <xdr:row>0</xdr:row>
      <xdr:rowOff>200025</xdr:rowOff>
    </xdr:from>
    <xdr:to>
      <xdr:col>2</xdr:col>
      <xdr:colOff>1609725</xdr:colOff>
      <xdr:row>0</xdr:row>
      <xdr:rowOff>1009650</xdr:rowOff>
    </xdr:to>
    <xdr:pic>
      <xdr:nvPicPr>
        <xdr:cNvPr id="3" name="Picture 2">
          <a:extLst>
            <a:ext uri="{FF2B5EF4-FFF2-40B4-BE49-F238E27FC236}">
              <a16:creationId xmlns:a16="http://schemas.microsoft.com/office/drawing/2014/main" xmlns="" id="{00000000-0008-0000-0000-000003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57150" y="200025"/>
          <a:ext cx="4791075" cy="809625"/>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36"/>
  <sheetViews>
    <sheetView tabSelected="1" topLeftCell="A7" zoomScaleNormal="100" workbookViewId="0">
      <selection activeCell="A12" sqref="A12"/>
    </sheetView>
  </sheetViews>
  <sheetFormatPr defaultRowHeight="15" x14ac:dyDescent="0.25"/>
  <cols>
    <col min="1" max="1" width="28.140625" style="113" customWidth="1"/>
    <col min="2" max="2" width="20.42578125" style="113" customWidth="1"/>
    <col min="3" max="3" width="58.28515625" style="113" customWidth="1"/>
    <col min="4" max="4" width="58.28515625" style="113" hidden="1" customWidth="1"/>
    <col min="5" max="5" width="19" style="113" customWidth="1"/>
    <col min="6" max="6" width="16.5703125" style="113" customWidth="1"/>
    <col min="7" max="7" width="6.85546875" style="113" customWidth="1"/>
    <col min="8" max="16384" width="9.140625" style="113"/>
  </cols>
  <sheetData>
    <row r="1" spans="1:14" ht="90.75" customHeight="1" x14ac:dyDescent="0.25"/>
    <row r="2" spans="1:14" ht="15.75" thickBot="1" x14ac:dyDescent="0.3">
      <c r="C2" s="124"/>
      <c r="E2" s="163" t="s">
        <v>40</v>
      </c>
      <c r="F2" s="163"/>
    </row>
    <row r="3" spans="1:14" ht="15.75" thickBot="1" x14ac:dyDescent="0.3">
      <c r="A3"/>
      <c r="E3" s="125" t="s">
        <v>38</v>
      </c>
      <c r="F3" s="126" t="s">
        <v>39</v>
      </c>
      <c r="H3" s="127"/>
      <c r="J3" s="127"/>
    </row>
    <row r="4" spans="1:14" ht="15.75" thickBot="1" x14ac:dyDescent="0.3">
      <c r="A4" s="128"/>
      <c r="B4" s="129"/>
      <c r="C4" s="130" t="s">
        <v>33</v>
      </c>
      <c r="E4" s="131">
        <v>200</v>
      </c>
      <c r="F4" s="132">
        <v>50</v>
      </c>
      <c r="I4" s="133"/>
      <c r="K4" s="133"/>
    </row>
    <row r="5" spans="1:14" ht="15.75" thickBot="1" x14ac:dyDescent="0.3">
      <c r="A5" s="128"/>
      <c r="B5" s="129"/>
      <c r="C5" s="130" t="s">
        <v>34</v>
      </c>
      <c r="E5" s="131">
        <v>200</v>
      </c>
      <c r="F5" s="134">
        <v>50</v>
      </c>
      <c r="H5" s="135" t="s">
        <v>31</v>
      </c>
      <c r="I5" s="136" t="s">
        <v>32</v>
      </c>
      <c r="K5" s="133"/>
    </row>
    <row r="6" spans="1:14" ht="15.75" thickBot="1" x14ac:dyDescent="0.3">
      <c r="A6" s="137"/>
      <c r="B6" s="138"/>
      <c r="C6" s="139" t="s">
        <v>35</v>
      </c>
      <c r="E6" s="140">
        <f>(E4/100)*(E5/100)</f>
        <v>4</v>
      </c>
      <c r="F6" s="141">
        <f>F7*0.092903</f>
        <v>232.25749999999999</v>
      </c>
      <c r="H6" s="142">
        <v>3</v>
      </c>
      <c r="I6" s="136">
        <v>32.291699999999999</v>
      </c>
      <c r="J6" s="127"/>
      <c r="K6" s="133"/>
    </row>
    <row r="7" spans="1:14" ht="15.75" thickBot="1" x14ac:dyDescent="0.3">
      <c r="A7" s="137"/>
      <c r="B7" s="138"/>
      <c r="C7" s="139" t="s">
        <v>36</v>
      </c>
      <c r="E7" s="140">
        <f>E6*10.7639</f>
        <v>43.055599999999998</v>
      </c>
      <c r="F7" s="141">
        <f>F4*F5</f>
        <v>2500</v>
      </c>
      <c r="H7" s="143"/>
      <c r="I7" s="143"/>
      <c r="J7" s="143"/>
      <c r="K7" s="143"/>
    </row>
    <row r="8" spans="1:14" ht="15.75" thickBot="1" x14ac:dyDescent="0.3">
      <c r="A8" s="164" t="s">
        <v>37</v>
      </c>
      <c r="B8" s="165"/>
      <c r="C8" s="166"/>
      <c r="E8" s="144">
        <f>E6/H6</f>
        <v>1.3333333333333333</v>
      </c>
      <c r="F8" s="145">
        <f>F6/H6</f>
        <v>77.419166666666669</v>
      </c>
    </row>
    <row r="9" spans="1:14" x14ac:dyDescent="0.25">
      <c r="C9" s="124"/>
    </row>
    <row r="10" spans="1:14" ht="15.75" hidden="1" customHeight="1" x14ac:dyDescent="0.25">
      <c r="C10" s="124"/>
    </row>
    <row r="11" spans="1:14" ht="64.5" customHeight="1" x14ac:dyDescent="0.25">
      <c r="A11" s="117" t="s">
        <v>44</v>
      </c>
      <c r="B11" s="117" t="s">
        <v>64</v>
      </c>
      <c r="C11" s="118" t="s">
        <v>41</v>
      </c>
      <c r="D11" s="119"/>
      <c r="E11" s="117" t="s">
        <v>42</v>
      </c>
      <c r="F11" s="117" t="s">
        <v>43</v>
      </c>
      <c r="H11" s="162" t="s">
        <v>60</v>
      </c>
      <c r="I11" s="162"/>
      <c r="J11" s="162"/>
    </row>
    <row r="12" spans="1:14" ht="15" customHeight="1" x14ac:dyDescent="0.25">
      <c r="A12" s="158" t="s">
        <v>58</v>
      </c>
      <c r="B12" s="116">
        <v>20</v>
      </c>
      <c r="C12" s="159" t="s">
        <v>83</v>
      </c>
      <c r="D12" s="114" t="str">
        <f>$A$12&amp;$B$12&amp;C12</f>
        <v>BODYPUMP и CX WORX20Грифы SMARTBAR</v>
      </c>
      <c r="E12" s="115">
        <f>IFERROR(VLOOKUP(D12,misc!D:E,2,FALSE),"")</f>
        <v>20</v>
      </c>
      <c r="F12" s="114">
        <f>IFERROR(VLOOKUP(D12,misc!D:F,3,FALSE),"")</f>
        <v>24</v>
      </c>
      <c r="H12" s="173" t="s">
        <v>55</v>
      </c>
      <c r="I12" s="173"/>
      <c r="J12" s="173"/>
      <c r="L12" s="146" t="s">
        <v>52</v>
      </c>
      <c r="M12" s="172" t="s">
        <v>53</v>
      </c>
      <c r="N12" s="172"/>
    </row>
    <row r="13" spans="1:14" x14ac:dyDescent="0.25">
      <c r="C13" s="159" t="s">
        <v>82</v>
      </c>
      <c r="D13" s="114" t="str">
        <f t="shared" ref="D13:D26" si="0">$A$12&amp;$B$12&amp;C13</f>
        <v>BODYPUMP и CX WORX20Наборы весовых дисков (2 x 1 кг + 2 x 2,5 кг + 2 x 5 кг)</v>
      </c>
      <c r="E13" s="115">
        <f>IFERROR(VLOOKUP(D13,misc!D:E,2,FALSE),"")</f>
        <v>20</v>
      </c>
      <c r="F13" s="114">
        <f>IFERROR(VLOOKUP(D13,misc!D:F,3,FALSE),"")</f>
        <v>24</v>
      </c>
      <c r="H13" s="173"/>
      <c r="I13" s="173"/>
      <c r="J13" s="173"/>
      <c r="M13" s="172"/>
      <c r="N13" s="172"/>
    </row>
    <row r="14" spans="1:14" x14ac:dyDescent="0.25">
      <c r="C14" s="159" t="s">
        <v>70</v>
      </c>
      <c r="D14" s="114" t="str">
        <f t="shared" si="0"/>
        <v>BODYPUMP и CX WORX20Стойки</v>
      </c>
      <c r="E14" s="115">
        <f>IFERROR(VLOOKUP(D14,misc!D:E,2,FALSE),"")</f>
        <v>2</v>
      </c>
      <c r="F14" s="114">
        <f>IFERROR(VLOOKUP(D14,misc!D:F,3,FALSE),"")</f>
        <v>2</v>
      </c>
      <c r="H14" s="120" t="s">
        <v>56</v>
      </c>
      <c r="L14" s="120" t="s">
        <v>59</v>
      </c>
    </row>
    <row r="15" spans="1:14" x14ac:dyDescent="0.25">
      <c r="C15" s="159" t="s">
        <v>71</v>
      </c>
      <c r="D15" s="114" t="str">
        <f t="shared" si="0"/>
        <v>BODYPUMP и CX WORX20Дополнительные весовые диски 1 кг</v>
      </c>
      <c r="E15" s="115">
        <f>IFERROR(VLOOKUP(D15,misc!D:E,2,FALSE),"")</f>
        <v>20</v>
      </c>
      <c r="F15" s="114">
        <f>IFERROR(VLOOKUP(D15,misc!D:F,3,FALSE),"")</f>
        <v>24</v>
      </c>
      <c r="H15" s="122" t="s">
        <v>46</v>
      </c>
      <c r="I15" s="122" t="s">
        <v>47</v>
      </c>
      <c r="J15" s="122" t="s">
        <v>46</v>
      </c>
      <c r="L15" s="122" t="s">
        <v>46</v>
      </c>
      <c r="M15" s="121" t="s">
        <v>48</v>
      </c>
      <c r="N15" s="122" t="s">
        <v>48</v>
      </c>
    </row>
    <row r="16" spans="1:14" x14ac:dyDescent="0.25">
      <c r="C16" s="159" t="s">
        <v>72</v>
      </c>
      <c r="D16" s="114" t="str">
        <f t="shared" si="0"/>
        <v>BODYPUMP и CX WORX20Дополнительные весовые диски 2,5 кг</v>
      </c>
      <c r="E16" s="115">
        <f>IFERROR(VLOOKUP(D16,misc!D:E,2,FALSE),"")</f>
        <v>20</v>
      </c>
      <c r="F16" s="114">
        <f>IFERROR(VLOOKUP(D16,misc!D:F,3,FALSE),"")</f>
        <v>24</v>
      </c>
      <c r="H16" s="122" t="s">
        <v>49</v>
      </c>
      <c r="I16" s="122" t="s">
        <v>48</v>
      </c>
      <c r="J16" s="122" t="s">
        <v>49</v>
      </c>
      <c r="L16" s="122" t="s">
        <v>50</v>
      </c>
      <c r="M16" s="121" t="s">
        <v>47</v>
      </c>
      <c r="N16" s="122" t="s">
        <v>49</v>
      </c>
    </row>
    <row r="17" spans="1:14" x14ac:dyDescent="0.25">
      <c r="C17" s="159" t="s">
        <v>74</v>
      </c>
      <c r="D17" s="114" t="str">
        <f t="shared" si="0"/>
        <v>BODYPUMP и CX WORX20Весовые диски 3,7 кг</v>
      </c>
      <c r="E17" s="115">
        <f>IFERROR(VLOOKUP(D17,misc!D:E,2,FALSE),"")</f>
        <v>20</v>
      </c>
      <c r="F17" s="114">
        <f>IFERROR(VLOOKUP(D17,misc!D:F,3,FALSE),"")</f>
        <v>24</v>
      </c>
      <c r="H17" s="122" t="s">
        <v>51</v>
      </c>
      <c r="I17" s="122" t="s">
        <v>48</v>
      </c>
      <c r="J17" s="122" t="s">
        <v>51</v>
      </c>
      <c r="L17" s="122" t="s">
        <v>51</v>
      </c>
      <c r="M17" s="121" t="s">
        <v>47</v>
      </c>
      <c r="N17" s="122" t="s">
        <v>51</v>
      </c>
    </row>
    <row r="18" spans="1:14" ht="15" customHeight="1" x14ac:dyDescent="0.25">
      <c r="C18" s="159" t="s">
        <v>73</v>
      </c>
      <c r="D18" s="114" t="str">
        <f t="shared" si="0"/>
        <v>BODYPUMP и CX WORX20Дополнительные весовые диски 5 кг</v>
      </c>
      <c r="E18" s="115">
        <f>IFERROR(VLOOKUP(D18,misc!D:E,2,FALSE),"")</f>
        <v>20</v>
      </c>
      <c r="F18" s="114">
        <f>IFERROR(VLOOKUP(D18,misc!D:F,3,FALSE),"")</f>
        <v>24</v>
      </c>
      <c r="H18" s="122" t="s">
        <v>50</v>
      </c>
      <c r="I18" s="122" t="s">
        <v>48</v>
      </c>
      <c r="J18" s="122" t="s">
        <v>50</v>
      </c>
      <c r="L18" s="121" t="s">
        <v>50</v>
      </c>
      <c r="M18" s="121" t="s">
        <v>48</v>
      </c>
      <c r="N18" s="121" t="s">
        <v>50</v>
      </c>
    </row>
    <row r="19" spans="1:14" ht="15" customHeight="1" x14ac:dyDescent="0.25">
      <c r="C19" s="159" t="s">
        <v>75</v>
      </c>
      <c r="D19" s="114" t="str">
        <f t="shared" si="0"/>
        <v>BODYPUMP и CX WORX20Весовые диски 7,5 кг</v>
      </c>
      <c r="E19" s="115">
        <f>IFERROR(VLOOKUP(D19,misc!D:E,2,FALSE),"")</f>
        <v>20</v>
      </c>
      <c r="F19" s="114">
        <f>IFERROR(VLOOKUP(D19,misc!D:F,3,FALSE),"")</f>
        <v>24</v>
      </c>
      <c r="H19" s="167" t="s">
        <v>63</v>
      </c>
      <c r="I19" s="167"/>
      <c r="J19" s="167"/>
      <c r="L19" s="167" t="s">
        <v>54</v>
      </c>
      <c r="M19" s="167"/>
      <c r="N19" s="167"/>
    </row>
    <row r="20" spans="1:14" x14ac:dyDescent="0.25">
      <c r="C20" s="159" t="s">
        <v>76</v>
      </c>
      <c r="D20" s="114" t="str">
        <f t="shared" si="0"/>
        <v>BODYPUMP и CX WORX20Весовые диски 10 кг</v>
      </c>
      <c r="E20" s="115">
        <f>IFERROR(VLOOKUP(D20,misc!D:E,2,FALSE),"")</f>
        <v>20</v>
      </c>
      <c r="F20" s="114">
        <f>IFERROR(VLOOKUP(D20,misc!D:F,3,FALSE),"")</f>
        <v>24</v>
      </c>
      <c r="H20" s="168"/>
      <c r="I20" s="168"/>
      <c r="J20" s="168"/>
      <c r="L20" s="168"/>
      <c r="M20" s="168"/>
      <c r="N20" s="168"/>
    </row>
    <row r="21" spans="1:14" x14ac:dyDescent="0.25">
      <c r="C21" s="159" t="s">
        <v>81</v>
      </c>
      <c r="D21" s="114" t="str">
        <f t="shared" si="0"/>
        <v xml:space="preserve">BODYPUMP и CX WORX20Степперы SMARTSTEP (и 4 подставки) x 1 на человека </v>
      </c>
      <c r="E21" s="115">
        <f>IFERROR(VLOOKUP(D21,misc!D:E,2,FALSE),"")</f>
        <v>20</v>
      </c>
      <c r="F21" s="114">
        <f>IFERROR(VLOOKUP(D21,misc!D:F,3,FALSE),"")</f>
        <v>24</v>
      </c>
      <c r="H21" s="168"/>
      <c r="I21" s="168"/>
      <c r="J21" s="168"/>
      <c r="L21" s="168"/>
      <c r="M21" s="168"/>
      <c r="N21" s="168"/>
    </row>
    <row r="22" spans="1:14" x14ac:dyDescent="0.25">
      <c r="B22" s="123" t="s">
        <v>30</v>
      </c>
      <c r="C22" s="160" t="s">
        <v>80</v>
      </c>
      <c r="D22" s="114" t="str">
        <f t="shared" si="0"/>
        <v>BODYPUMP и CX WORX20Коврики MBX MAT</v>
      </c>
      <c r="E22" s="115">
        <f>IFERROR(VLOOKUP(D22,misc!D:E,2,FALSE),"")</f>
        <v>20</v>
      </c>
      <c r="F22" s="114">
        <f>IFERROR(VLOOKUP(D22,misc!D:F,3,FALSE),"")</f>
        <v>24</v>
      </c>
      <c r="H22" s="120" t="s">
        <v>57</v>
      </c>
      <c r="L22" s="120" t="s">
        <v>58</v>
      </c>
    </row>
    <row r="23" spans="1:14" x14ac:dyDescent="0.25">
      <c r="B23" s="123" t="s">
        <v>30</v>
      </c>
      <c r="C23" s="160" t="s">
        <v>88</v>
      </c>
      <c r="D23" s="114" t="str">
        <f t="shared" si="0"/>
        <v>BODYPUMP и CX WORX20Держатели ковриков MBX MAT RACK</v>
      </c>
      <c r="E23" s="115">
        <f>IFERROR(VLOOKUP(D23,misc!D:E,2,FALSE),"")</f>
        <v>1</v>
      </c>
      <c r="F23" s="114">
        <f>IFERROR(VLOOKUP(D23,misc!D:F,3,FALSE),"")</f>
        <v>1</v>
      </c>
      <c r="H23" s="122" t="s">
        <v>47</v>
      </c>
      <c r="I23" s="121" t="s">
        <v>48</v>
      </c>
      <c r="J23" s="122" t="s">
        <v>48</v>
      </c>
      <c r="L23" s="122" t="s">
        <v>47</v>
      </c>
      <c r="M23" s="121" t="s">
        <v>48</v>
      </c>
      <c r="N23" s="122" t="s">
        <v>48</v>
      </c>
    </row>
    <row r="24" spans="1:14" x14ac:dyDescent="0.25">
      <c r="C24" s="159" t="s">
        <v>78</v>
      </c>
      <c r="D24" s="114" t="str">
        <f t="shared" si="0"/>
        <v>BODYPUMP и CX WORX20Амортизаторы SMARTBAND</v>
      </c>
      <c r="E24" s="115">
        <f>IFERROR(VLOOKUP(D24,misc!D:E,2,FALSE),"")</f>
        <v>20</v>
      </c>
      <c r="F24" s="114">
        <f>IFERROR(VLOOKUP(D24,misc!D:F,3,FALSE),"")</f>
        <v>24</v>
      </c>
      <c r="H24" s="122" t="s">
        <v>46</v>
      </c>
      <c r="I24" s="121" t="s">
        <v>47</v>
      </c>
      <c r="J24" s="122" t="s">
        <v>50</v>
      </c>
      <c r="L24" s="122" t="s">
        <v>46</v>
      </c>
      <c r="M24" s="121" t="s">
        <v>47</v>
      </c>
      <c r="N24" s="122" t="s">
        <v>50</v>
      </c>
    </row>
    <row r="25" spans="1:14" x14ac:dyDescent="0.25">
      <c r="C25" s="159" t="s">
        <v>79</v>
      </c>
      <c r="D25" s="114" t="str">
        <f t="shared" si="0"/>
        <v>BODYPUMP и CX WORX20Амортизаторы SMARTBAND EXTREME</v>
      </c>
      <c r="E25" s="115">
        <f>IFERROR(VLOOKUP(D25,misc!D:E,2,FALSE),"")</f>
        <v>8</v>
      </c>
      <c r="F25" s="114">
        <f>IFERROR(VLOOKUP(D25,misc!D:F,3,FALSE),"")</f>
        <v>9.6000000000000014</v>
      </c>
      <c r="H25" s="122" t="s">
        <v>51</v>
      </c>
      <c r="I25" s="121" t="s">
        <v>47</v>
      </c>
      <c r="J25" s="122" t="s">
        <v>49</v>
      </c>
      <c r="L25" s="122" t="s">
        <v>51</v>
      </c>
      <c r="M25" s="121" t="s">
        <v>47</v>
      </c>
      <c r="N25" s="122" t="s">
        <v>49</v>
      </c>
    </row>
    <row r="26" spans="1:14" x14ac:dyDescent="0.25">
      <c r="C26" s="159" t="s">
        <v>77</v>
      </c>
      <c r="D26" s="114" t="str">
        <f t="shared" si="0"/>
        <v>BODYPUMP и CX WORX20Держатели Амортизаторов SMARTBAND RACK</v>
      </c>
      <c r="E26" s="193">
        <f>IFERROR(VLOOKUP(D26,misc!D:E,2,FALSE),"")</f>
        <v>3</v>
      </c>
      <c r="F26" s="114">
        <f>IFERROR(VLOOKUP(D26,misc!D:F,3,FALSE),"")</f>
        <v>4</v>
      </c>
      <c r="H26" s="121" t="s">
        <v>50</v>
      </c>
      <c r="I26" s="121" t="s">
        <v>48</v>
      </c>
      <c r="J26" s="121" t="s">
        <v>50</v>
      </c>
      <c r="L26" s="121" t="s">
        <v>50</v>
      </c>
      <c r="M26" s="121" t="s">
        <v>48</v>
      </c>
      <c r="N26" s="121" t="s">
        <v>50</v>
      </c>
    </row>
    <row r="28" spans="1:14" x14ac:dyDescent="0.25">
      <c r="A28" s="147" t="s">
        <v>45</v>
      </c>
      <c r="B28" s="148"/>
      <c r="C28" s="149"/>
      <c r="D28" s="150"/>
      <c r="E28" s="149"/>
      <c r="F28" s="151"/>
      <c r="G28" s="152"/>
    </row>
    <row r="29" spans="1:14" s="161" customFormat="1" ht="30" customHeight="1" x14ac:dyDescent="0.25">
      <c r="A29" s="169" t="s">
        <v>85</v>
      </c>
      <c r="B29" s="170"/>
      <c r="C29" s="170"/>
      <c r="D29" s="170"/>
      <c r="E29" s="170"/>
      <c r="F29" s="170"/>
      <c r="G29" s="171"/>
    </row>
    <row r="30" spans="1:14" hidden="1" x14ac:dyDescent="0.25">
      <c r="A30" s="153"/>
      <c r="B30" s="148"/>
      <c r="C30" s="149"/>
      <c r="D30" s="154"/>
      <c r="E30" s="151"/>
      <c r="F30" s="154"/>
      <c r="G30" s="148"/>
    </row>
    <row r="31" spans="1:14" x14ac:dyDescent="0.25">
      <c r="A31" s="176" t="s">
        <v>84</v>
      </c>
      <c r="B31" s="177"/>
      <c r="C31" s="177"/>
      <c r="D31" s="177"/>
      <c r="E31" s="177"/>
      <c r="F31" s="177"/>
      <c r="G31" s="178"/>
    </row>
    <row r="32" spans="1:14" ht="15" customHeight="1" x14ac:dyDescent="0.25">
      <c r="A32" s="179"/>
      <c r="B32" s="180"/>
      <c r="C32" s="180"/>
      <c r="D32" s="180"/>
      <c r="E32" s="180"/>
      <c r="F32" s="180"/>
      <c r="G32" s="181"/>
    </row>
    <row r="33" spans="1:7" ht="15" customHeight="1" x14ac:dyDescent="0.25">
      <c r="A33" s="175" t="s">
        <v>61</v>
      </c>
      <c r="B33" s="175"/>
      <c r="C33" s="175"/>
      <c r="D33" s="175"/>
      <c r="E33" s="175"/>
      <c r="F33" s="175"/>
      <c r="G33" s="154"/>
    </row>
    <row r="34" spans="1:7" ht="60.75" customHeight="1" x14ac:dyDescent="0.25">
      <c r="A34" s="170" t="s">
        <v>86</v>
      </c>
      <c r="B34" s="170"/>
      <c r="C34" s="170"/>
      <c r="D34" s="170"/>
      <c r="E34" s="170"/>
      <c r="F34" s="170"/>
      <c r="G34" s="170"/>
    </row>
    <row r="35" spans="1:7" ht="15" customHeight="1" x14ac:dyDescent="0.25">
      <c r="A35" s="156" t="s">
        <v>62</v>
      </c>
      <c r="B35" s="151"/>
      <c r="C35" s="157"/>
      <c r="D35" s="154"/>
      <c r="E35" s="155"/>
      <c r="F35" s="157"/>
      <c r="G35" s="154"/>
    </row>
    <row r="36" spans="1:7" ht="90" customHeight="1" x14ac:dyDescent="0.25">
      <c r="A36" s="174" t="s">
        <v>87</v>
      </c>
      <c r="B36" s="174"/>
      <c r="C36" s="174"/>
      <c r="D36" s="174"/>
      <c r="E36" s="174"/>
      <c r="F36" s="174"/>
      <c r="G36" s="174"/>
    </row>
  </sheetData>
  <dataConsolidate/>
  <mergeCells count="12">
    <mergeCell ref="L19:N21"/>
    <mergeCell ref="M12:N13"/>
    <mergeCell ref="H12:J13"/>
    <mergeCell ref="A36:G36"/>
    <mergeCell ref="A33:F33"/>
    <mergeCell ref="A34:G34"/>
    <mergeCell ref="A31:G32"/>
    <mergeCell ref="H11:J11"/>
    <mergeCell ref="E2:F2"/>
    <mergeCell ref="A8:C8"/>
    <mergeCell ref="H19:J21"/>
    <mergeCell ref="A29:G29"/>
  </mergeCells>
  <pageMargins left="0.7" right="0.7" top="0.75" bottom="0.75" header="0.3" footer="0.3"/>
  <pageSetup paperSize="9" orientation="landscape" r:id="rId1"/>
  <drawing r:id="rId2"/>
  <extLst>
    <ext xmlns:x14="http://schemas.microsoft.com/office/spreadsheetml/2009/9/main" uri="{CCE6A557-97BC-4b89-ADB6-D9C93CAAB3DF}">
      <x14:dataValidations xmlns:xm="http://schemas.microsoft.com/office/excel/2006/main" count="1">
        <x14:dataValidation type="list" allowBlank="1" showInputMessage="1">
          <x14:formula1>
            <xm:f>'Drop down'!$A$2:$A$30</xm:f>
          </x14:formula1>
          <xm:sqref>A12</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4684"/>
  <sheetViews>
    <sheetView zoomScale="95" zoomScaleNormal="95" workbookViewId="0">
      <pane ySplit="4" topLeftCell="A1501" activePane="bottomLeft" state="frozen"/>
      <selection activeCell="C1216" sqref="C1216"/>
      <selection pane="bottomLeft" activeCell="A1510" sqref="A1510"/>
    </sheetView>
  </sheetViews>
  <sheetFormatPr defaultRowHeight="15" x14ac:dyDescent="0.25"/>
  <cols>
    <col min="1" max="1" width="24.28515625" customWidth="1"/>
    <col min="2" max="2" width="11.7109375" style="1" customWidth="1"/>
    <col min="3" max="3" width="19.5703125" bestFit="1" customWidth="1"/>
    <col min="4" max="4" width="37.5703125" hidden="1" customWidth="1"/>
    <col min="5" max="5" width="8.42578125" style="45" customWidth="1"/>
    <col min="6" max="6" width="12.140625" customWidth="1"/>
    <col min="7" max="7" width="38.42578125" style="25" customWidth="1"/>
    <col min="8" max="9" width="7" style="3" customWidth="1"/>
    <col min="10" max="10" width="7" style="34" customWidth="1"/>
    <col min="11" max="11" width="10.5703125" customWidth="1"/>
  </cols>
  <sheetData>
    <row r="1" spans="1:15" x14ac:dyDescent="0.25">
      <c r="H1" s="7" t="s">
        <v>16</v>
      </c>
      <c r="I1" s="7"/>
    </row>
    <row r="2" spans="1:15" x14ac:dyDescent="0.25">
      <c r="A2" s="2" t="s">
        <v>6</v>
      </c>
      <c r="H2" s="8" t="s">
        <v>15</v>
      </c>
      <c r="I2" s="8"/>
      <c r="L2" s="79" t="s">
        <v>27</v>
      </c>
      <c r="M2" s="79"/>
      <c r="N2" s="79"/>
      <c r="O2" s="79"/>
    </row>
    <row r="4" spans="1:15" s="13" customFormat="1" ht="73.349999999999994" customHeight="1" thickBot="1" x14ac:dyDescent="0.3">
      <c r="A4" s="14" t="s">
        <v>0</v>
      </c>
      <c r="B4" s="12" t="s">
        <v>1</v>
      </c>
      <c r="C4" s="14" t="s">
        <v>2</v>
      </c>
      <c r="E4" s="89" t="s">
        <v>14</v>
      </c>
      <c r="F4" s="12" t="s">
        <v>26</v>
      </c>
      <c r="G4" s="26" t="s">
        <v>4</v>
      </c>
      <c r="H4" s="192" t="s">
        <v>24</v>
      </c>
      <c r="I4" s="192"/>
      <c r="J4" s="192"/>
    </row>
    <row r="5" spans="1:15" ht="15" customHeight="1" x14ac:dyDescent="0.25">
      <c r="A5" s="15" t="s">
        <v>57</v>
      </c>
      <c r="B5" s="16">
        <v>36</v>
      </c>
      <c r="C5" s="15" t="s">
        <v>83</v>
      </c>
      <c r="D5" t="str">
        <f>A5&amp;B5&amp;C5</f>
        <v>Только BODYPUMP36Грифы SMARTBAR</v>
      </c>
      <c r="E5" s="42">
        <v>30</v>
      </c>
      <c r="F5" s="15">
        <v>36</v>
      </c>
      <c r="G5" s="182" t="s">
        <v>13</v>
      </c>
      <c r="H5" s="8" t="s">
        <v>7</v>
      </c>
      <c r="I5" s="4" t="s">
        <v>11</v>
      </c>
      <c r="J5" s="35" t="s">
        <v>11</v>
      </c>
    </row>
    <row r="6" spans="1:15" x14ac:dyDescent="0.25">
      <c r="A6" s="15" t="s">
        <v>57</v>
      </c>
      <c r="B6" s="16">
        <v>36</v>
      </c>
      <c r="C6" s="39" t="s">
        <v>82</v>
      </c>
      <c r="D6" t="str">
        <f t="shared" ref="D6:D28" si="0">A6&amp;B6&amp;C6</f>
        <v>Только BODYPUMP36Наборы весовых дисков (2 x 1 кг + 2 x 2,5 кг + 2 x 5 кг)</v>
      </c>
      <c r="E6" s="42">
        <v>36</v>
      </c>
      <c r="F6" s="15">
        <v>36</v>
      </c>
      <c r="G6" s="182"/>
      <c r="H6" s="8" t="s">
        <v>8</v>
      </c>
      <c r="I6" s="4" t="s">
        <v>7</v>
      </c>
      <c r="J6" s="35" t="s">
        <v>10</v>
      </c>
    </row>
    <row r="7" spans="1:15" x14ac:dyDescent="0.25">
      <c r="A7" s="15" t="s">
        <v>57</v>
      </c>
      <c r="B7" s="16">
        <v>36</v>
      </c>
      <c r="C7" s="15" t="s">
        <v>70</v>
      </c>
      <c r="D7" t="str">
        <f t="shared" si="0"/>
        <v>Только BODYPUMP36Стойки</v>
      </c>
      <c r="E7" s="42">
        <v>3</v>
      </c>
      <c r="F7" s="15">
        <v>3</v>
      </c>
      <c r="G7" s="182"/>
      <c r="H7" s="8" t="s">
        <v>9</v>
      </c>
      <c r="I7" s="4" t="s">
        <v>7</v>
      </c>
      <c r="J7" s="35" t="s">
        <v>12</v>
      </c>
    </row>
    <row r="8" spans="1:15" x14ac:dyDescent="0.25">
      <c r="A8" s="15" t="s">
        <v>57</v>
      </c>
      <c r="B8" s="16">
        <v>36</v>
      </c>
      <c r="C8" s="15" t="s">
        <v>71</v>
      </c>
      <c r="D8" t="str">
        <f t="shared" si="0"/>
        <v>Только BODYPUMP36Дополнительные весовые диски 1 кг</v>
      </c>
      <c r="E8" s="42">
        <v>24</v>
      </c>
      <c r="F8" s="15">
        <v>24</v>
      </c>
      <c r="G8" s="182"/>
      <c r="H8" s="4" t="s">
        <v>10</v>
      </c>
      <c r="I8" s="4" t="s">
        <v>11</v>
      </c>
      <c r="J8" s="36" t="s">
        <v>10</v>
      </c>
      <c r="K8" s="43">
        <v>0.66666666666666663</v>
      </c>
    </row>
    <row r="9" spans="1:15" x14ac:dyDescent="0.25">
      <c r="A9" s="15" t="s">
        <v>57</v>
      </c>
      <c r="B9" s="16">
        <v>36</v>
      </c>
      <c r="C9" s="15" t="s">
        <v>72</v>
      </c>
      <c r="D9" t="str">
        <f t="shared" si="0"/>
        <v>Только BODYPUMP36Дополнительные весовые диски 2,5 кг</v>
      </c>
      <c r="E9" s="42">
        <f>4*12</f>
        <v>48</v>
      </c>
      <c r="F9" s="15">
        <f>4*12</f>
        <v>48</v>
      </c>
      <c r="G9" s="182"/>
      <c r="K9" s="44">
        <v>1.3333333333333333</v>
      </c>
    </row>
    <row r="10" spans="1:15" x14ac:dyDescent="0.25">
      <c r="A10" s="15" t="s">
        <v>57</v>
      </c>
      <c r="B10" s="16">
        <v>36</v>
      </c>
      <c r="C10" s="15" t="s">
        <v>74</v>
      </c>
      <c r="D10" t="str">
        <f t="shared" si="0"/>
        <v>Только BODYPUMP36Весовые диски 3,7 кг</v>
      </c>
      <c r="E10" s="42">
        <f t="shared" ref="E10:F13" si="1">3*12</f>
        <v>36</v>
      </c>
      <c r="F10" s="15">
        <f t="shared" si="1"/>
        <v>36</v>
      </c>
      <c r="G10" s="182"/>
      <c r="H10" s="9" t="s">
        <v>17</v>
      </c>
      <c r="K10" s="44">
        <v>1</v>
      </c>
    </row>
    <row r="11" spans="1:15" x14ac:dyDescent="0.25">
      <c r="A11" s="15" t="s">
        <v>57</v>
      </c>
      <c r="B11" s="16">
        <v>36</v>
      </c>
      <c r="C11" s="15" t="s">
        <v>73</v>
      </c>
      <c r="D11" t="str">
        <f t="shared" si="0"/>
        <v>Только BODYPUMP36Дополнительные весовые диски 5 кг</v>
      </c>
      <c r="E11" s="42">
        <f t="shared" si="1"/>
        <v>36</v>
      </c>
      <c r="F11" s="15">
        <f t="shared" si="1"/>
        <v>36</v>
      </c>
      <c r="G11" s="182"/>
      <c r="K11" s="44">
        <v>1</v>
      </c>
    </row>
    <row r="12" spans="1:15" x14ac:dyDescent="0.25">
      <c r="A12" s="15" t="s">
        <v>57</v>
      </c>
      <c r="B12" s="16">
        <v>36</v>
      </c>
      <c r="C12" s="15" t="s">
        <v>75</v>
      </c>
      <c r="D12" t="str">
        <f t="shared" si="0"/>
        <v>Только BODYPUMP36Весовые диски 7,5 кг</v>
      </c>
      <c r="E12" s="42">
        <f t="shared" si="1"/>
        <v>36</v>
      </c>
      <c r="F12" s="15">
        <f t="shared" si="1"/>
        <v>36</v>
      </c>
      <c r="G12" s="182"/>
      <c r="K12" s="44">
        <v>1</v>
      </c>
    </row>
    <row r="13" spans="1:15" x14ac:dyDescent="0.25">
      <c r="A13" s="15" t="s">
        <v>57</v>
      </c>
      <c r="B13" s="16">
        <v>36</v>
      </c>
      <c r="C13" s="15" t="s">
        <v>76</v>
      </c>
      <c r="D13" t="str">
        <f t="shared" si="0"/>
        <v>Только BODYPUMP36Весовые диски 10 кг</v>
      </c>
      <c r="E13" s="42">
        <f t="shared" si="1"/>
        <v>36</v>
      </c>
      <c r="F13" s="15">
        <f t="shared" si="1"/>
        <v>36</v>
      </c>
      <c r="G13" s="182"/>
      <c r="K13" s="44">
        <v>1</v>
      </c>
    </row>
    <row r="14" spans="1:15" x14ac:dyDescent="0.25">
      <c r="A14" s="15" t="s">
        <v>57</v>
      </c>
      <c r="B14" s="16">
        <v>36</v>
      </c>
      <c r="C14" s="15" t="s">
        <v>81</v>
      </c>
      <c r="D14" t="str">
        <f t="shared" si="0"/>
        <v xml:space="preserve">Только BODYPUMP36Степперы SMARTSTEP (и 4 подставки) x 1 на человека </v>
      </c>
      <c r="E14" s="42">
        <f>E5</f>
        <v>30</v>
      </c>
      <c r="F14" s="15">
        <v>36</v>
      </c>
      <c r="G14" s="31"/>
      <c r="K14" s="44"/>
    </row>
    <row r="15" spans="1:15" s="10" customFormat="1" x14ac:dyDescent="0.25">
      <c r="A15" s="15" t="s">
        <v>57</v>
      </c>
      <c r="B15" s="16">
        <v>36</v>
      </c>
      <c r="C15" s="18" t="s">
        <v>80</v>
      </c>
      <c r="D15" t="str">
        <f t="shared" si="0"/>
        <v>Только BODYPUMP36Коврики MBX MAT</v>
      </c>
      <c r="E15" s="90">
        <f>E5</f>
        <v>30</v>
      </c>
      <c r="F15" s="18">
        <f>F5</f>
        <v>36</v>
      </c>
      <c r="G15" s="27" t="s">
        <v>5</v>
      </c>
      <c r="H15" s="11"/>
      <c r="I15" s="11"/>
      <c r="J15" s="34"/>
      <c r="K15" s="44"/>
    </row>
    <row r="16" spans="1:15" s="5" customFormat="1" x14ac:dyDescent="0.25">
      <c r="A16" s="15" t="s">
        <v>57</v>
      </c>
      <c r="B16" s="16">
        <v>36</v>
      </c>
      <c r="C16" s="17" t="s">
        <v>88</v>
      </c>
      <c r="D16" t="str">
        <f t="shared" si="0"/>
        <v>Только BODYPUMP36Держатели ковриков MBX MAT RACK</v>
      </c>
      <c r="E16" s="91">
        <v>1</v>
      </c>
      <c r="F16" s="17">
        <v>1</v>
      </c>
      <c r="G16" s="28" t="s">
        <v>5</v>
      </c>
      <c r="H16" s="6"/>
      <c r="I16" s="6"/>
      <c r="J16" s="37"/>
      <c r="K16" s="43"/>
    </row>
    <row r="17" spans="1:11" ht="15" customHeight="1" x14ac:dyDescent="0.25">
      <c r="A17" s="15" t="s">
        <v>57</v>
      </c>
      <c r="B17" s="16">
        <v>35</v>
      </c>
      <c r="C17" s="15" t="s">
        <v>83</v>
      </c>
      <c r="D17" t="str">
        <f t="shared" si="0"/>
        <v>Только BODYPUMP35Грифы SMARTBAR</v>
      </c>
      <c r="E17" s="42">
        <v>35</v>
      </c>
      <c r="F17" s="15">
        <v>36</v>
      </c>
      <c r="G17" s="182" t="s">
        <v>13</v>
      </c>
      <c r="H17" s="8" t="s">
        <v>7</v>
      </c>
      <c r="I17" s="4" t="s">
        <v>11</v>
      </c>
      <c r="J17" s="35" t="s">
        <v>11</v>
      </c>
    </row>
    <row r="18" spans="1:11" x14ac:dyDescent="0.25">
      <c r="A18" s="15" t="s">
        <v>57</v>
      </c>
      <c r="B18" s="16">
        <v>35</v>
      </c>
      <c r="C18" s="39" t="s">
        <v>82</v>
      </c>
      <c r="D18" t="str">
        <f t="shared" si="0"/>
        <v>Только BODYPUMP35Наборы весовых дисков (2 x 1 кг + 2 x 2,5 кг + 2 x 5 кг)</v>
      </c>
      <c r="E18" s="42">
        <v>35</v>
      </c>
      <c r="F18" s="15">
        <v>36</v>
      </c>
      <c r="G18" s="182"/>
      <c r="H18" s="8" t="s">
        <v>8</v>
      </c>
      <c r="I18" s="4" t="s">
        <v>7</v>
      </c>
      <c r="J18" s="35" t="s">
        <v>10</v>
      </c>
    </row>
    <row r="19" spans="1:11" x14ac:dyDescent="0.25">
      <c r="A19" s="15" t="s">
        <v>57</v>
      </c>
      <c r="B19" s="16">
        <v>35</v>
      </c>
      <c r="C19" s="15" t="s">
        <v>70</v>
      </c>
      <c r="D19" t="str">
        <f t="shared" si="0"/>
        <v>Только BODYPUMP35Стойки</v>
      </c>
      <c r="E19" s="42">
        <v>3</v>
      </c>
      <c r="F19" s="15">
        <v>3</v>
      </c>
      <c r="G19" s="182"/>
      <c r="H19" s="8" t="s">
        <v>9</v>
      </c>
      <c r="I19" s="4" t="s">
        <v>7</v>
      </c>
      <c r="J19" s="35" t="s">
        <v>12</v>
      </c>
    </row>
    <row r="20" spans="1:11" x14ac:dyDescent="0.25">
      <c r="A20" s="15" t="s">
        <v>57</v>
      </c>
      <c r="B20" s="16">
        <v>35</v>
      </c>
      <c r="C20" s="15" t="s">
        <v>71</v>
      </c>
      <c r="D20" t="str">
        <f t="shared" si="0"/>
        <v>Только BODYPUMP35Дополнительные весовые диски 1 кг</v>
      </c>
      <c r="E20" s="42">
        <f>$E$17*$K8</f>
        <v>23.333333333333332</v>
      </c>
      <c r="F20" s="15">
        <v>24</v>
      </c>
      <c r="G20" s="182"/>
      <c r="H20" s="4" t="s">
        <v>10</v>
      </c>
      <c r="I20" s="4" t="s">
        <v>11</v>
      </c>
      <c r="J20" s="36" t="s">
        <v>10</v>
      </c>
      <c r="K20" s="43">
        <v>0.66666666666666663</v>
      </c>
    </row>
    <row r="21" spans="1:11" x14ac:dyDescent="0.25">
      <c r="A21" s="15" t="s">
        <v>57</v>
      </c>
      <c r="B21" s="16">
        <v>35</v>
      </c>
      <c r="C21" s="15" t="s">
        <v>72</v>
      </c>
      <c r="D21" t="str">
        <f t="shared" si="0"/>
        <v>Только BODYPUMP35Дополнительные весовые диски 2,5 кг</v>
      </c>
      <c r="E21" s="42">
        <f t="shared" ref="E21:E25" si="2">$E$17*$K9</f>
        <v>46.666666666666664</v>
      </c>
      <c r="F21" s="15">
        <f>4*12</f>
        <v>48</v>
      </c>
      <c r="G21" s="182"/>
      <c r="K21" s="44">
        <v>1.3333333333333333</v>
      </c>
    </row>
    <row r="22" spans="1:11" x14ac:dyDescent="0.25">
      <c r="A22" s="15" t="s">
        <v>57</v>
      </c>
      <c r="B22" s="16">
        <v>35</v>
      </c>
      <c r="C22" s="15" t="s">
        <v>74</v>
      </c>
      <c r="D22" t="str">
        <f t="shared" si="0"/>
        <v>Только BODYPUMP35Весовые диски 3,7 кг</v>
      </c>
      <c r="E22" s="42">
        <f t="shared" si="2"/>
        <v>35</v>
      </c>
      <c r="F22" s="15">
        <f t="shared" ref="F22:F25" si="3">3*12</f>
        <v>36</v>
      </c>
      <c r="G22" s="182"/>
      <c r="H22" s="9" t="s">
        <v>17</v>
      </c>
      <c r="K22" s="44">
        <v>1</v>
      </c>
    </row>
    <row r="23" spans="1:11" x14ac:dyDescent="0.25">
      <c r="A23" s="15" t="s">
        <v>57</v>
      </c>
      <c r="B23" s="16">
        <v>35</v>
      </c>
      <c r="C23" s="15" t="s">
        <v>73</v>
      </c>
      <c r="D23" t="str">
        <f t="shared" si="0"/>
        <v>Только BODYPUMP35Дополнительные весовые диски 5 кг</v>
      </c>
      <c r="E23" s="42">
        <f t="shared" si="2"/>
        <v>35</v>
      </c>
      <c r="F23" s="15">
        <f t="shared" si="3"/>
        <v>36</v>
      </c>
      <c r="G23" s="182"/>
      <c r="K23" s="44">
        <v>1</v>
      </c>
    </row>
    <row r="24" spans="1:11" x14ac:dyDescent="0.25">
      <c r="A24" s="15" t="s">
        <v>57</v>
      </c>
      <c r="B24" s="16">
        <v>35</v>
      </c>
      <c r="C24" s="15" t="s">
        <v>75</v>
      </c>
      <c r="D24" t="str">
        <f t="shared" si="0"/>
        <v>Только BODYPUMP35Весовые диски 7,5 кг</v>
      </c>
      <c r="E24" s="42">
        <f t="shared" si="2"/>
        <v>35</v>
      </c>
      <c r="F24" s="15">
        <f t="shared" si="3"/>
        <v>36</v>
      </c>
      <c r="G24" s="182"/>
      <c r="K24" s="44">
        <v>1</v>
      </c>
    </row>
    <row r="25" spans="1:11" x14ac:dyDescent="0.25">
      <c r="A25" s="15" t="s">
        <v>57</v>
      </c>
      <c r="B25" s="16">
        <v>35</v>
      </c>
      <c r="C25" s="15" t="s">
        <v>76</v>
      </c>
      <c r="D25" t="str">
        <f t="shared" si="0"/>
        <v>Только BODYPUMP35Весовые диски 10 кг</v>
      </c>
      <c r="E25" s="42">
        <f t="shared" si="2"/>
        <v>35</v>
      </c>
      <c r="F25" s="15">
        <f t="shared" si="3"/>
        <v>36</v>
      </c>
      <c r="G25" s="182"/>
      <c r="K25" s="44">
        <v>1</v>
      </c>
    </row>
    <row r="26" spans="1:11" x14ac:dyDescent="0.25">
      <c r="A26" s="15" t="s">
        <v>57</v>
      </c>
      <c r="B26" s="16">
        <v>35</v>
      </c>
      <c r="C26" s="15" t="s">
        <v>81</v>
      </c>
      <c r="D26" t="str">
        <f t="shared" si="0"/>
        <v xml:space="preserve">Только BODYPUMP35Степперы SMARTSTEP (и 4 подставки) x 1 на человека </v>
      </c>
      <c r="E26" s="42">
        <f>E17</f>
        <v>35</v>
      </c>
      <c r="F26" s="15">
        <v>36</v>
      </c>
      <c r="G26" s="31"/>
      <c r="K26" s="44"/>
    </row>
    <row r="27" spans="1:11" s="10" customFormat="1" x14ac:dyDescent="0.25">
      <c r="A27" s="15" t="s">
        <v>57</v>
      </c>
      <c r="B27" s="16">
        <v>35</v>
      </c>
      <c r="C27" s="18" t="s">
        <v>80</v>
      </c>
      <c r="D27" t="str">
        <f t="shared" si="0"/>
        <v>Только BODYPUMP35Коврики MBX MAT</v>
      </c>
      <c r="E27" s="90">
        <f>E17</f>
        <v>35</v>
      </c>
      <c r="F27" s="18">
        <f>F17</f>
        <v>36</v>
      </c>
      <c r="G27" s="27" t="s">
        <v>5</v>
      </c>
      <c r="H27" s="11"/>
      <c r="I27" s="11"/>
      <c r="J27" s="34"/>
      <c r="K27" s="44"/>
    </row>
    <row r="28" spans="1:11" s="5" customFormat="1" x14ac:dyDescent="0.25">
      <c r="A28" s="15" t="s">
        <v>57</v>
      </c>
      <c r="B28" s="16">
        <v>35</v>
      </c>
      <c r="C28" s="17" t="s">
        <v>88</v>
      </c>
      <c r="D28" t="str">
        <f t="shared" si="0"/>
        <v>Только BODYPUMP35Держатели ковриков MBX MAT RACK</v>
      </c>
      <c r="E28" s="91">
        <v>1</v>
      </c>
      <c r="F28" s="17">
        <v>1</v>
      </c>
      <c r="G28" s="28" t="s">
        <v>5</v>
      </c>
      <c r="H28" s="6"/>
      <c r="I28" s="6"/>
      <c r="J28" s="37"/>
      <c r="K28" s="43"/>
    </row>
    <row r="29" spans="1:11" ht="15" customHeight="1" x14ac:dyDescent="0.25">
      <c r="A29" s="15" t="s">
        <v>57</v>
      </c>
      <c r="B29" s="16">
        <v>34</v>
      </c>
      <c r="C29" s="15" t="s">
        <v>83</v>
      </c>
      <c r="D29" t="str">
        <f>A29&amp;B29&amp;C29</f>
        <v>Только BODYPUMP34Грифы SMARTBAR</v>
      </c>
      <c r="E29" s="42">
        <v>34</v>
      </c>
      <c r="F29" s="15">
        <v>36</v>
      </c>
      <c r="G29" s="182" t="s">
        <v>13</v>
      </c>
      <c r="H29" s="8" t="s">
        <v>7</v>
      </c>
      <c r="I29" s="4" t="s">
        <v>11</v>
      </c>
      <c r="J29" s="35" t="s">
        <v>11</v>
      </c>
    </row>
    <row r="30" spans="1:11" x14ac:dyDescent="0.25">
      <c r="A30" s="15" t="s">
        <v>57</v>
      </c>
      <c r="B30" s="16">
        <v>34</v>
      </c>
      <c r="C30" s="39" t="s">
        <v>82</v>
      </c>
      <c r="D30" t="str">
        <f t="shared" ref="D30:D76" si="4">A30&amp;B30&amp;C30</f>
        <v>Только BODYPUMP34Наборы весовых дисков (2 x 1 кг + 2 x 2,5 кг + 2 x 5 кг)</v>
      </c>
      <c r="E30" s="42">
        <v>34</v>
      </c>
      <c r="F30" s="15">
        <v>36</v>
      </c>
      <c r="G30" s="182"/>
      <c r="H30" s="8" t="s">
        <v>8</v>
      </c>
      <c r="I30" s="4" t="s">
        <v>7</v>
      </c>
      <c r="J30" s="35" t="s">
        <v>10</v>
      </c>
    </row>
    <row r="31" spans="1:11" x14ac:dyDescent="0.25">
      <c r="A31" s="15" t="s">
        <v>57</v>
      </c>
      <c r="B31" s="16">
        <v>34</v>
      </c>
      <c r="C31" s="15" t="s">
        <v>70</v>
      </c>
      <c r="D31" t="str">
        <f t="shared" si="4"/>
        <v>Только BODYPUMP34Стойки</v>
      </c>
      <c r="E31" s="42">
        <v>3</v>
      </c>
      <c r="F31" s="15">
        <v>3</v>
      </c>
      <c r="G31" s="182"/>
      <c r="H31" s="8" t="s">
        <v>9</v>
      </c>
      <c r="I31" s="4" t="s">
        <v>7</v>
      </c>
      <c r="J31" s="35" t="s">
        <v>12</v>
      </c>
    </row>
    <row r="32" spans="1:11" x14ac:dyDescent="0.25">
      <c r="A32" s="15" t="s">
        <v>57</v>
      </c>
      <c r="B32" s="16">
        <v>34</v>
      </c>
      <c r="C32" s="15" t="s">
        <v>71</v>
      </c>
      <c r="D32" t="str">
        <f t="shared" si="4"/>
        <v>Только BODYPUMP34Дополнительные весовые диски 1 кг</v>
      </c>
      <c r="E32" s="42">
        <f>$E$29*$K20</f>
        <v>22.666666666666664</v>
      </c>
      <c r="F32" s="15">
        <v>24</v>
      </c>
      <c r="G32" s="182"/>
      <c r="H32" s="4" t="s">
        <v>10</v>
      </c>
      <c r="I32" s="4" t="s">
        <v>11</v>
      </c>
      <c r="J32" s="36" t="s">
        <v>10</v>
      </c>
      <c r="K32" s="43">
        <v>0.66666666666666663</v>
      </c>
    </row>
    <row r="33" spans="1:11" x14ac:dyDescent="0.25">
      <c r="A33" s="15" t="s">
        <v>57</v>
      </c>
      <c r="B33" s="16">
        <v>34</v>
      </c>
      <c r="C33" s="15" t="s">
        <v>72</v>
      </c>
      <c r="D33" t="str">
        <f t="shared" si="4"/>
        <v>Только BODYPUMP34Дополнительные весовые диски 2,5 кг</v>
      </c>
      <c r="E33" s="42">
        <f t="shared" ref="E33:E36" si="5">$E$29*$K21</f>
        <v>45.333333333333329</v>
      </c>
      <c r="F33" s="15">
        <f>4*12</f>
        <v>48</v>
      </c>
      <c r="G33" s="182"/>
      <c r="K33" s="44">
        <v>1.3333333333333333</v>
      </c>
    </row>
    <row r="34" spans="1:11" x14ac:dyDescent="0.25">
      <c r="A34" s="15" t="s">
        <v>57</v>
      </c>
      <c r="B34" s="16">
        <v>34</v>
      </c>
      <c r="C34" s="15" t="s">
        <v>74</v>
      </c>
      <c r="D34" t="str">
        <f t="shared" si="4"/>
        <v>Только BODYPUMP34Весовые диски 3,7 кг</v>
      </c>
      <c r="E34" s="42">
        <f t="shared" si="5"/>
        <v>34</v>
      </c>
      <c r="F34" s="15">
        <f t="shared" ref="F34:F37" si="6">3*12</f>
        <v>36</v>
      </c>
      <c r="G34" s="182"/>
      <c r="H34" s="9" t="s">
        <v>17</v>
      </c>
      <c r="K34" s="44">
        <v>1</v>
      </c>
    </row>
    <row r="35" spans="1:11" x14ac:dyDescent="0.25">
      <c r="A35" s="15" t="s">
        <v>57</v>
      </c>
      <c r="B35" s="16">
        <v>34</v>
      </c>
      <c r="C35" s="15" t="s">
        <v>73</v>
      </c>
      <c r="D35" t="str">
        <f t="shared" si="4"/>
        <v>Только BODYPUMP34Дополнительные весовые диски 5 кг</v>
      </c>
      <c r="E35" s="42">
        <f t="shared" si="5"/>
        <v>34</v>
      </c>
      <c r="F35" s="15">
        <f t="shared" si="6"/>
        <v>36</v>
      </c>
      <c r="G35" s="182"/>
      <c r="K35" s="44">
        <v>1</v>
      </c>
    </row>
    <row r="36" spans="1:11" x14ac:dyDescent="0.25">
      <c r="A36" s="15" t="s">
        <v>57</v>
      </c>
      <c r="B36" s="16">
        <v>34</v>
      </c>
      <c r="C36" s="15" t="s">
        <v>75</v>
      </c>
      <c r="D36" t="str">
        <f t="shared" si="4"/>
        <v>Только BODYPUMP34Весовые диски 7,5 кг</v>
      </c>
      <c r="E36" s="42">
        <f t="shared" si="5"/>
        <v>34</v>
      </c>
      <c r="F36" s="15">
        <f t="shared" si="6"/>
        <v>36</v>
      </c>
      <c r="G36" s="182"/>
      <c r="K36" s="44">
        <v>1</v>
      </c>
    </row>
    <row r="37" spans="1:11" x14ac:dyDescent="0.25">
      <c r="A37" s="15" t="s">
        <v>57</v>
      </c>
      <c r="B37" s="16">
        <v>34</v>
      </c>
      <c r="C37" s="15" t="s">
        <v>76</v>
      </c>
      <c r="D37" t="str">
        <f t="shared" si="4"/>
        <v>Только BODYPUMP34Весовые диски 10 кг</v>
      </c>
      <c r="E37" s="42">
        <f>$E$29*$K25</f>
        <v>34</v>
      </c>
      <c r="F37" s="15">
        <f t="shared" si="6"/>
        <v>36</v>
      </c>
      <c r="G37" s="182"/>
      <c r="K37" s="44">
        <v>1</v>
      </c>
    </row>
    <row r="38" spans="1:11" x14ac:dyDescent="0.25">
      <c r="A38" s="15" t="s">
        <v>57</v>
      </c>
      <c r="B38" s="16">
        <v>34</v>
      </c>
      <c r="C38" s="15" t="s">
        <v>81</v>
      </c>
      <c r="D38" t="str">
        <f t="shared" si="4"/>
        <v xml:space="preserve">Только BODYPUMP34Степперы SMARTSTEP (и 4 подставки) x 1 на человека </v>
      </c>
      <c r="E38" s="42">
        <f>E29</f>
        <v>34</v>
      </c>
      <c r="F38" s="15">
        <v>36</v>
      </c>
      <c r="G38" s="31"/>
      <c r="K38" s="44"/>
    </row>
    <row r="39" spans="1:11" s="10" customFormat="1" x14ac:dyDescent="0.25">
      <c r="A39" s="15" t="s">
        <v>57</v>
      </c>
      <c r="B39" s="16">
        <v>34</v>
      </c>
      <c r="C39" s="18" t="s">
        <v>80</v>
      </c>
      <c r="D39" t="str">
        <f t="shared" si="4"/>
        <v>Только BODYPUMP34Коврики MBX MAT</v>
      </c>
      <c r="E39" s="90">
        <f>E29</f>
        <v>34</v>
      </c>
      <c r="F39" s="18">
        <f>F29</f>
        <v>36</v>
      </c>
      <c r="G39" s="27" t="s">
        <v>5</v>
      </c>
      <c r="H39" s="11"/>
      <c r="I39" s="11"/>
      <c r="J39" s="34"/>
      <c r="K39" s="44"/>
    </row>
    <row r="40" spans="1:11" s="5" customFormat="1" x14ac:dyDescent="0.25">
      <c r="A40" s="15" t="s">
        <v>57</v>
      </c>
      <c r="B40" s="16">
        <v>34</v>
      </c>
      <c r="C40" s="17" t="s">
        <v>88</v>
      </c>
      <c r="D40" t="str">
        <f t="shared" si="4"/>
        <v>Только BODYPUMP34Держатели ковриков MBX MAT RACK</v>
      </c>
      <c r="E40" s="91">
        <v>1</v>
      </c>
      <c r="F40" s="17">
        <v>1</v>
      </c>
      <c r="G40" s="28" t="s">
        <v>5</v>
      </c>
      <c r="H40" s="6"/>
      <c r="I40" s="6"/>
      <c r="J40" s="37"/>
      <c r="K40" s="43"/>
    </row>
    <row r="41" spans="1:11" ht="15" customHeight="1" x14ac:dyDescent="0.25">
      <c r="A41" s="15" t="s">
        <v>57</v>
      </c>
      <c r="B41" s="16">
        <v>33</v>
      </c>
      <c r="C41" s="15" t="s">
        <v>83</v>
      </c>
      <c r="D41" t="str">
        <f t="shared" si="4"/>
        <v>Только BODYPUMP33Грифы SMARTBAR</v>
      </c>
      <c r="E41" s="42">
        <v>33</v>
      </c>
      <c r="F41" s="15">
        <v>36</v>
      </c>
      <c r="G41" s="182" t="s">
        <v>13</v>
      </c>
      <c r="H41" s="8" t="s">
        <v>7</v>
      </c>
      <c r="I41" s="4" t="s">
        <v>11</v>
      </c>
      <c r="J41" s="35" t="s">
        <v>11</v>
      </c>
    </row>
    <row r="42" spans="1:11" x14ac:dyDescent="0.25">
      <c r="A42" s="15" t="s">
        <v>57</v>
      </c>
      <c r="B42" s="16">
        <v>33</v>
      </c>
      <c r="C42" s="39" t="s">
        <v>82</v>
      </c>
      <c r="D42" t="str">
        <f t="shared" si="4"/>
        <v>Только BODYPUMP33Наборы весовых дисков (2 x 1 кг + 2 x 2,5 кг + 2 x 5 кг)</v>
      </c>
      <c r="E42" s="42">
        <v>33</v>
      </c>
      <c r="F42" s="15">
        <v>36</v>
      </c>
      <c r="G42" s="182"/>
      <c r="H42" s="8" t="s">
        <v>8</v>
      </c>
      <c r="I42" s="4" t="s">
        <v>7</v>
      </c>
      <c r="J42" s="35" t="s">
        <v>10</v>
      </c>
    </row>
    <row r="43" spans="1:11" x14ac:dyDescent="0.25">
      <c r="A43" s="15" t="s">
        <v>57</v>
      </c>
      <c r="B43" s="16">
        <v>33</v>
      </c>
      <c r="C43" s="15" t="s">
        <v>70</v>
      </c>
      <c r="D43" t="str">
        <f t="shared" si="4"/>
        <v>Только BODYPUMP33Стойки</v>
      </c>
      <c r="E43" s="42">
        <v>3</v>
      </c>
      <c r="F43" s="15">
        <v>3</v>
      </c>
      <c r="G43" s="182"/>
      <c r="H43" s="8" t="s">
        <v>9</v>
      </c>
      <c r="I43" s="4" t="s">
        <v>7</v>
      </c>
      <c r="J43" s="35" t="s">
        <v>12</v>
      </c>
    </row>
    <row r="44" spans="1:11" x14ac:dyDescent="0.25">
      <c r="A44" s="15" t="s">
        <v>57</v>
      </c>
      <c r="B44" s="16">
        <v>33</v>
      </c>
      <c r="C44" s="15" t="s">
        <v>71</v>
      </c>
      <c r="D44" t="str">
        <f t="shared" si="4"/>
        <v>Только BODYPUMP33Дополнительные весовые диски 1 кг</v>
      </c>
      <c r="E44" s="42">
        <f>$E$41*$K32</f>
        <v>22</v>
      </c>
      <c r="F44" s="15">
        <v>24</v>
      </c>
      <c r="G44" s="182"/>
      <c r="H44" s="4" t="s">
        <v>10</v>
      </c>
      <c r="I44" s="4" t="s">
        <v>11</v>
      </c>
      <c r="J44" s="36" t="s">
        <v>10</v>
      </c>
      <c r="K44" s="43">
        <v>0.66666666666666663</v>
      </c>
    </row>
    <row r="45" spans="1:11" x14ac:dyDescent="0.25">
      <c r="A45" s="15" t="s">
        <v>57</v>
      </c>
      <c r="B45" s="16">
        <v>33</v>
      </c>
      <c r="C45" s="15" t="s">
        <v>72</v>
      </c>
      <c r="D45" t="str">
        <f t="shared" si="4"/>
        <v>Только BODYPUMP33Дополнительные весовые диски 2,5 кг</v>
      </c>
      <c r="E45" s="42">
        <f t="shared" ref="E45:E49" si="7">$E$41*$K33</f>
        <v>44</v>
      </c>
      <c r="F45" s="15">
        <f>4*12</f>
        <v>48</v>
      </c>
      <c r="G45" s="182"/>
      <c r="K45" s="44">
        <v>1.3333333333333333</v>
      </c>
    </row>
    <row r="46" spans="1:11" x14ac:dyDescent="0.25">
      <c r="A46" s="15" t="s">
        <v>57</v>
      </c>
      <c r="B46" s="16">
        <v>33</v>
      </c>
      <c r="C46" s="15" t="s">
        <v>74</v>
      </c>
      <c r="D46" t="str">
        <f t="shared" si="4"/>
        <v>Только BODYPUMP33Весовые диски 3,7 кг</v>
      </c>
      <c r="E46" s="42">
        <f t="shared" si="7"/>
        <v>33</v>
      </c>
      <c r="F46" s="15">
        <f t="shared" ref="F46:F49" si="8">3*12</f>
        <v>36</v>
      </c>
      <c r="G46" s="182"/>
      <c r="H46" s="9" t="s">
        <v>17</v>
      </c>
      <c r="K46" s="44">
        <v>1</v>
      </c>
    </row>
    <row r="47" spans="1:11" x14ac:dyDescent="0.25">
      <c r="A47" s="15" t="s">
        <v>57</v>
      </c>
      <c r="B47" s="16">
        <v>33</v>
      </c>
      <c r="C47" s="15" t="s">
        <v>73</v>
      </c>
      <c r="D47" t="str">
        <f t="shared" si="4"/>
        <v>Только BODYPUMP33Дополнительные весовые диски 5 кг</v>
      </c>
      <c r="E47" s="42">
        <f>$E$41*$K35</f>
        <v>33</v>
      </c>
      <c r="F47" s="15">
        <f t="shared" si="8"/>
        <v>36</v>
      </c>
      <c r="G47" s="182"/>
      <c r="K47" s="44">
        <v>1</v>
      </c>
    </row>
    <row r="48" spans="1:11" x14ac:dyDescent="0.25">
      <c r="A48" s="15" t="s">
        <v>57</v>
      </c>
      <c r="B48" s="16">
        <v>33</v>
      </c>
      <c r="C48" s="15" t="s">
        <v>75</v>
      </c>
      <c r="D48" t="str">
        <f t="shared" si="4"/>
        <v>Только BODYPUMP33Весовые диски 7,5 кг</v>
      </c>
      <c r="E48" s="42">
        <f t="shared" si="7"/>
        <v>33</v>
      </c>
      <c r="F48" s="15">
        <f t="shared" si="8"/>
        <v>36</v>
      </c>
      <c r="G48" s="182"/>
      <c r="K48" s="44">
        <v>1</v>
      </c>
    </row>
    <row r="49" spans="1:11" x14ac:dyDescent="0.25">
      <c r="A49" s="15" t="s">
        <v>57</v>
      </c>
      <c r="B49" s="16">
        <v>33</v>
      </c>
      <c r="C49" s="15" t="s">
        <v>76</v>
      </c>
      <c r="D49" t="str">
        <f t="shared" si="4"/>
        <v>Только BODYPUMP33Весовые диски 10 кг</v>
      </c>
      <c r="E49" s="42">
        <f t="shared" si="7"/>
        <v>33</v>
      </c>
      <c r="F49" s="15">
        <f t="shared" si="8"/>
        <v>36</v>
      </c>
      <c r="G49" s="182"/>
      <c r="K49" s="44">
        <v>1</v>
      </c>
    </row>
    <row r="50" spans="1:11" x14ac:dyDescent="0.25">
      <c r="A50" s="15" t="s">
        <v>57</v>
      </c>
      <c r="B50" s="16">
        <v>33</v>
      </c>
      <c r="C50" s="15" t="s">
        <v>81</v>
      </c>
      <c r="D50" t="str">
        <f t="shared" si="4"/>
        <v xml:space="preserve">Только BODYPUMP33Степперы SMARTSTEP (и 4 подставки) x 1 на человека </v>
      </c>
      <c r="E50" s="42">
        <f>E41</f>
        <v>33</v>
      </c>
      <c r="F50" s="15">
        <v>36</v>
      </c>
      <c r="G50" s="31"/>
      <c r="K50" s="44"/>
    </row>
    <row r="51" spans="1:11" s="10" customFormat="1" x14ac:dyDescent="0.25">
      <c r="A51" s="15" t="s">
        <v>57</v>
      </c>
      <c r="B51" s="16">
        <v>33</v>
      </c>
      <c r="C51" s="18" t="s">
        <v>80</v>
      </c>
      <c r="D51" t="str">
        <f t="shared" si="4"/>
        <v>Только BODYPUMP33Коврики MBX MAT</v>
      </c>
      <c r="E51" s="90">
        <f>E41</f>
        <v>33</v>
      </c>
      <c r="F51" s="18">
        <f>F41</f>
        <v>36</v>
      </c>
      <c r="G51" s="27" t="s">
        <v>5</v>
      </c>
      <c r="H51" s="11"/>
      <c r="I51" s="11"/>
      <c r="J51" s="34"/>
      <c r="K51" s="44"/>
    </row>
    <row r="52" spans="1:11" s="5" customFormat="1" x14ac:dyDescent="0.25">
      <c r="A52" s="15" t="s">
        <v>57</v>
      </c>
      <c r="B52" s="16">
        <v>33</v>
      </c>
      <c r="C52" s="17" t="s">
        <v>88</v>
      </c>
      <c r="D52" t="str">
        <f t="shared" si="4"/>
        <v>Только BODYPUMP33Держатели ковриков MBX MAT RACK</v>
      </c>
      <c r="E52" s="91">
        <v>1</v>
      </c>
      <c r="F52" s="17">
        <v>1</v>
      </c>
      <c r="G52" s="28" t="s">
        <v>5</v>
      </c>
      <c r="H52" s="6"/>
      <c r="I52" s="6"/>
      <c r="J52" s="37"/>
      <c r="K52" s="43"/>
    </row>
    <row r="53" spans="1:11" ht="15" customHeight="1" x14ac:dyDescent="0.25">
      <c r="A53" s="15" t="s">
        <v>57</v>
      </c>
      <c r="B53" s="16">
        <v>32</v>
      </c>
      <c r="C53" s="15" t="s">
        <v>83</v>
      </c>
      <c r="D53" t="str">
        <f t="shared" si="4"/>
        <v>Только BODYPUMP32Грифы SMARTBAR</v>
      </c>
      <c r="E53" s="42">
        <v>32</v>
      </c>
      <c r="F53" s="15">
        <v>36</v>
      </c>
      <c r="G53" s="182" t="s">
        <v>13</v>
      </c>
      <c r="H53" s="8" t="s">
        <v>7</v>
      </c>
      <c r="I53" s="4" t="s">
        <v>11</v>
      </c>
      <c r="J53" s="35" t="s">
        <v>11</v>
      </c>
    </row>
    <row r="54" spans="1:11" x14ac:dyDescent="0.25">
      <c r="A54" s="15" t="s">
        <v>57</v>
      </c>
      <c r="B54" s="16">
        <v>32</v>
      </c>
      <c r="C54" s="39" t="s">
        <v>82</v>
      </c>
      <c r="D54" t="str">
        <f t="shared" si="4"/>
        <v>Только BODYPUMP32Наборы весовых дисков (2 x 1 кг + 2 x 2,5 кг + 2 x 5 кг)</v>
      </c>
      <c r="E54" s="42">
        <v>32</v>
      </c>
      <c r="F54" s="15">
        <v>36</v>
      </c>
      <c r="G54" s="182"/>
      <c r="H54" s="8" t="s">
        <v>8</v>
      </c>
      <c r="I54" s="4" t="s">
        <v>7</v>
      </c>
      <c r="J54" s="35" t="s">
        <v>10</v>
      </c>
    </row>
    <row r="55" spans="1:11" x14ac:dyDescent="0.25">
      <c r="A55" s="15" t="s">
        <v>57</v>
      </c>
      <c r="B55" s="16">
        <v>32</v>
      </c>
      <c r="C55" s="15" t="s">
        <v>70</v>
      </c>
      <c r="D55" t="str">
        <f t="shared" si="4"/>
        <v>Только BODYPUMP32Стойки</v>
      </c>
      <c r="E55" s="42">
        <v>3</v>
      </c>
      <c r="F55" s="15">
        <v>3</v>
      </c>
      <c r="G55" s="182"/>
      <c r="H55" s="8" t="s">
        <v>9</v>
      </c>
      <c r="I55" s="4" t="s">
        <v>7</v>
      </c>
      <c r="J55" s="35" t="s">
        <v>12</v>
      </c>
    </row>
    <row r="56" spans="1:11" x14ac:dyDescent="0.25">
      <c r="A56" s="15" t="s">
        <v>57</v>
      </c>
      <c r="B56" s="16">
        <v>32</v>
      </c>
      <c r="C56" s="15" t="s">
        <v>71</v>
      </c>
      <c r="D56" t="str">
        <f t="shared" si="4"/>
        <v>Только BODYPUMP32Дополнительные весовые диски 1 кг</v>
      </c>
      <c r="E56" s="42">
        <f>$E$53*$K44</f>
        <v>21.333333333333332</v>
      </c>
      <c r="F56" s="15">
        <v>24</v>
      </c>
      <c r="G56" s="182"/>
      <c r="H56" s="4" t="s">
        <v>10</v>
      </c>
      <c r="I56" s="4" t="s">
        <v>11</v>
      </c>
      <c r="J56" s="36" t="s">
        <v>10</v>
      </c>
      <c r="K56" s="43">
        <v>0.66666666666666663</v>
      </c>
    </row>
    <row r="57" spans="1:11" x14ac:dyDescent="0.25">
      <c r="A57" s="15" t="s">
        <v>57</v>
      </c>
      <c r="B57" s="16">
        <v>32</v>
      </c>
      <c r="C57" s="15" t="s">
        <v>72</v>
      </c>
      <c r="D57" t="str">
        <f t="shared" si="4"/>
        <v>Только BODYPUMP32Дополнительные весовые диски 2,5 кг</v>
      </c>
      <c r="E57" s="42">
        <f t="shared" ref="E57:E60" si="9">$E$53*$K45</f>
        <v>42.666666666666664</v>
      </c>
      <c r="F57" s="15">
        <f>4*12</f>
        <v>48</v>
      </c>
      <c r="G57" s="182"/>
      <c r="K57" s="44">
        <v>1.3333333333333333</v>
      </c>
    </row>
    <row r="58" spans="1:11" x14ac:dyDescent="0.25">
      <c r="A58" s="15" t="s">
        <v>57</v>
      </c>
      <c r="B58" s="16">
        <v>32</v>
      </c>
      <c r="C58" s="15" t="s">
        <v>74</v>
      </c>
      <c r="D58" t="str">
        <f t="shared" si="4"/>
        <v>Только BODYPUMP32Весовые диски 3,7 кг</v>
      </c>
      <c r="E58" s="42">
        <f t="shared" si="9"/>
        <v>32</v>
      </c>
      <c r="F58" s="15">
        <f t="shared" ref="F58:F61" si="10">3*12</f>
        <v>36</v>
      </c>
      <c r="G58" s="182"/>
      <c r="H58" s="9" t="s">
        <v>17</v>
      </c>
      <c r="K58" s="44">
        <v>1</v>
      </c>
    </row>
    <row r="59" spans="1:11" x14ac:dyDescent="0.25">
      <c r="A59" s="15" t="s">
        <v>57</v>
      </c>
      <c r="B59" s="16">
        <v>32</v>
      </c>
      <c r="C59" s="15" t="s">
        <v>73</v>
      </c>
      <c r="D59" t="str">
        <f t="shared" si="4"/>
        <v>Только BODYPUMP32Дополнительные весовые диски 5 кг</v>
      </c>
      <c r="E59" s="42">
        <f t="shared" si="9"/>
        <v>32</v>
      </c>
      <c r="F59" s="15">
        <f t="shared" si="10"/>
        <v>36</v>
      </c>
      <c r="G59" s="182"/>
      <c r="K59" s="44">
        <v>1</v>
      </c>
    </row>
    <row r="60" spans="1:11" x14ac:dyDescent="0.25">
      <c r="A60" s="15" t="s">
        <v>57</v>
      </c>
      <c r="B60" s="16">
        <v>32</v>
      </c>
      <c r="C60" s="15" t="s">
        <v>75</v>
      </c>
      <c r="D60" t="str">
        <f t="shared" si="4"/>
        <v>Только BODYPUMP32Весовые диски 7,5 кг</v>
      </c>
      <c r="E60" s="42">
        <f t="shared" si="9"/>
        <v>32</v>
      </c>
      <c r="F60" s="15">
        <f t="shared" si="10"/>
        <v>36</v>
      </c>
      <c r="G60" s="182"/>
      <c r="K60" s="44">
        <v>1</v>
      </c>
    </row>
    <row r="61" spans="1:11" x14ac:dyDescent="0.25">
      <c r="A61" s="15" t="s">
        <v>57</v>
      </c>
      <c r="B61" s="16">
        <v>32</v>
      </c>
      <c r="C61" s="15" t="s">
        <v>76</v>
      </c>
      <c r="D61" t="str">
        <f t="shared" si="4"/>
        <v>Только BODYPUMP32Весовые диски 10 кг</v>
      </c>
      <c r="E61" s="42">
        <f>$E$53*$K49</f>
        <v>32</v>
      </c>
      <c r="F61" s="15">
        <f t="shared" si="10"/>
        <v>36</v>
      </c>
      <c r="G61" s="182"/>
      <c r="K61" s="44">
        <v>1</v>
      </c>
    </row>
    <row r="62" spans="1:11" x14ac:dyDescent="0.25">
      <c r="A62" s="15" t="s">
        <v>57</v>
      </c>
      <c r="B62" s="16">
        <v>32</v>
      </c>
      <c r="C62" s="15" t="s">
        <v>81</v>
      </c>
      <c r="D62" t="str">
        <f t="shared" si="4"/>
        <v xml:space="preserve">Только BODYPUMP32Степперы SMARTSTEP (и 4 подставки) x 1 на человека </v>
      </c>
      <c r="E62" s="42">
        <f>E53</f>
        <v>32</v>
      </c>
      <c r="F62" s="15">
        <v>36</v>
      </c>
      <c r="G62" s="31"/>
      <c r="K62" s="44"/>
    </row>
    <row r="63" spans="1:11" s="10" customFormat="1" x14ac:dyDescent="0.25">
      <c r="A63" s="15" t="s">
        <v>57</v>
      </c>
      <c r="B63" s="16">
        <v>32</v>
      </c>
      <c r="C63" s="18" t="s">
        <v>80</v>
      </c>
      <c r="D63" t="str">
        <f t="shared" si="4"/>
        <v>Только BODYPUMP32Коврики MBX MAT</v>
      </c>
      <c r="E63" s="90">
        <f>E53</f>
        <v>32</v>
      </c>
      <c r="F63" s="18">
        <f>F53</f>
        <v>36</v>
      </c>
      <c r="G63" s="27" t="s">
        <v>5</v>
      </c>
      <c r="H63" s="11"/>
      <c r="I63" s="11"/>
      <c r="J63" s="34"/>
      <c r="K63" s="44"/>
    </row>
    <row r="64" spans="1:11" s="5" customFormat="1" x14ac:dyDescent="0.25">
      <c r="A64" s="15" t="s">
        <v>57</v>
      </c>
      <c r="B64" s="16">
        <v>32</v>
      </c>
      <c r="C64" s="17" t="s">
        <v>88</v>
      </c>
      <c r="D64" t="str">
        <f t="shared" si="4"/>
        <v>Только BODYPUMP32Держатели ковриков MBX MAT RACK</v>
      </c>
      <c r="E64" s="91">
        <v>1</v>
      </c>
      <c r="F64" s="17">
        <v>1</v>
      </c>
      <c r="G64" s="28" t="s">
        <v>5</v>
      </c>
      <c r="H64" s="6"/>
      <c r="I64" s="6"/>
      <c r="J64" s="37"/>
      <c r="K64" s="43"/>
    </row>
    <row r="65" spans="1:11" ht="15" customHeight="1" x14ac:dyDescent="0.25">
      <c r="A65" s="15" t="s">
        <v>57</v>
      </c>
      <c r="B65" s="16">
        <v>31</v>
      </c>
      <c r="C65" s="15" t="s">
        <v>83</v>
      </c>
      <c r="D65" t="str">
        <f t="shared" si="4"/>
        <v>Только BODYPUMP31Грифы SMARTBAR</v>
      </c>
      <c r="E65" s="42">
        <v>31</v>
      </c>
      <c r="F65" s="15">
        <v>36</v>
      </c>
      <c r="G65" s="182" t="s">
        <v>13</v>
      </c>
      <c r="H65" s="8" t="s">
        <v>7</v>
      </c>
      <c r="I65" s="4" t="s">
        <v>11</v>
      </c>
      <c r="J65" s="35" t="s">
        <v>11</v>
      </c>
    </row>
    <row r="66" spans="1:11" x14ac:dyDescent="0.25">
      <c r="A66" s="15" t="s">
        <v>57</v>
      </c>
      <c r="B66" s="16">
        <v>31</v>
      </c>
      <c r="C66" s="39" t="s">
        <v>82</v>
      </c>
      <c r="D66" t="str">
        <f t="shared" si="4"/>
        <v>Только BODYPUMP31Наборы весовых дисков (2 x 1 кг + 2 x 2,5 кг + 2 x 5 кг)</v>
      </c>
      <c r="E66" s="42">
        <v>31</v>
      </c>
      <c r="F66" s="15">
        <v>36</v>
      </c>
      <c r="G66" s="182"/>
      <c r="H66" s="8" t="s">
        <v>8</v>
      </c>
      <c r="I66" s="4" t="s">
        <v>7</v>
      </c>
      <c r="J66" s="35" t="s">
        <v>10</v>
      </c>
    </row>
    <row r="67" spans="1:11" x14ac:dyDescent="0.25">
      <c r="A67" s="15" t="s">
        <v>57</v>
      </c>
      <c r="B67" s="16">
        <v>31</v>
      </c>
      <c r="C67" s="15" t="s">
        <v>70</v>
      </c>
      <c r="D67" t="str">
        <f t="shared" si="4"/>
        <v>Только BODYPUMP31Стойки</v>
      </c>
      <c r="E67" s="42">
        <v>3</v>
      </c>
      <c r="F67" s="15">
        <v>3</v>
      </c>
      <c r="G67" s="182"/>
      <c r="H67" s="8" t="s">
        <v>9</v>
      </c>
      <c r="I67" s="4" t="s">
        <v>7</v>
      </c>
      <c r="J67" s="35" t="s">
        <v>12</v>
      </c>
    </row>
    <row r="68" spans="1:11" x14ac:dyDescent="0.25">
      <c r="A68" s="15" t="s">
        <v>57</v>
      </c>
      <c r="B68" s="16">
        <v>31</v>
      </c>
      <c r="C68" s="15" t="s">
        <v>71</v>
      </c>
      <c r="D68" t="str">
        <f t="shared" si="4"/>
        <v>Только BODYPUMP31Дополнительные весовые диски 1 кг</v>
      </c>
      <c r="E68" s="42">
        <f>$E$65*$K56</f>
        <v>20.666666666666664</v>
      </c>
      <c r="F68" s="15">
        <v>24</v>
      </c>
      <c r="G68" s="182"/>
      <c r="H68" s="4" t="s">
        <v>10</v>
      </c>
      <c r="I68" s="4" t="s">
        <v>11</v>
      </c>
      <c r="J68" s="36" t="s">
        <v>10</v>
      </c>
      <c r="K68" s="43">
        <v>0.66666666666666663</v>
      </c>
    </row>
    <row r="69" spans="1:11" x14ac:dyDescent="0.25">
      <c r="A69" s="15" t="s">
        <v>57</v>
      </c>
      <c r="B69" s="16">
        <v>31</v>
      </c>
      <c r="C69" s="15" t="s">
        <v>72</v>
      </c>
      <c r="D69" t="str">
        <f t="shared" si="4"/>
        <v>Только BODYPUMP31Дополнительные весовые диски 2,5 кг</v>
      </c>
      <c r="E69" s="42">
        <f t="shared" ref="E69:E73" si="11">$E$65*$K57</f>
        <v>41.333333333333329</v>
      </c>
      <c r="F69" s="15">
        <f>4*12</f>
        <v>48</v>
      </c>
      <c r="G69" s="182"/>
      <c r="K69" s="44">
        <v>1.3333333333333333</v>
      </c>
    </row>
    <row r="70" spans="1:11" x14ac:dyDescent="0.25">
      <c r="A70" s="15" t="s">
        <v>57</v>
      </c>
      <c r="B70" s="16">
        <v>31</v>
      </c>
      <c r="C70" s="15" t="s">
        <v>74</v>
      </c>
      <c r="D70" t="str">
        <f t="shared" si="4"/>
        <v>Только BODYPUMP31Весовые диски 3,7 кг</v>
      </c>
      <c r="E70" s="42">
        <f t="shared" si="11"/>
        <v>31</v>
      </c>
      <c r="F70" s="15">
        <f t="shared" ref="F70:F73" si="12">3*12</f>
        <v>36</v>
      </c>
      <c r="G70" s="182"/>
      <c r="H70" s="9" t="s">
        <v>17</v>
      </c>
      <c r="K70" s="44">
        <v>1</v>
      </c>
    </row>
    <row r="71" spans="1:11" x14ac:dyDescent="0.25">
      <c r="A71" s="15" t="s">
        <v>57</v>
      </c>
      <c r="B71" s="16">
        <v>31</v>
      </c>
      <c r="C71" s="15" t="s">
        <v>73</v>
      </c>
      <c r="D71" t="str">
        <f t="shared" si="4"/>
        <v>Только BODYPUMP31Дополнительные весовые диски 5 кг</v>
      </c>
      <c r="E71" s="42">
        <f t="shared" si="11"/>
        <v>31</v>
      </c>
      <c r="F71" s="15">
        <f t="shared" si="12"/>
        <v>36</v>
      </c>
      <c r="G71" s="182"/>
      <c r="K71" s="44">
        <v>1</v>
      </c>
    </row>
    <row r="72" spans="1:11" x14ac:dyDescent="0.25">
      <c r="A72" s="15" t="s">
        <v>57</v>
      </c>
      <c r="B72" s="16">
        <v>31</v>
      </c>
      <c r="C72" s="15" t="s">
        <v>75</v>
      </c>
      <c r="D72" t="str">
        <f t="shared" si="4"/>
        <v>Только BODYPUMP31Весовые диски 7,5 кг</v>
      </c>
      <c r="E72" s="42">
        <f t="shared" si="11"/>
        <v>31</v>
      </c>
      <c r="F72" s="15">
        <f t="shared" si="12"/>
        <v>36</v>
      </c>
      <c r="G72" s="182"/>
      <c r="K72" s="44">
        <v>1</v>
      </c>
    </row>
    <row r="73" spans="1:11" x14ac:dyDescent="0.25">
      <c r="A73" s="15" t="s">
        <v>57</v>
      </c>
      <c r="B73" s="16">
        <v>31</v>
      </c>
      <c r="C73" s="15" t="s">
        <v>76</v>
      </c>
      <c r="D73" t="str">
        <f t="shared" si="4"/>
        <v>Только BODYPUMP31Весовые диски 10 кг</v>
      </c>
      <c r="E73" s="42">
        <f t="shared" si="11"/>
        <v>31</v>
      </c>
      <c r="F73" s="15">
        <f t="shared" si="12"/>
        <v>36</v>
      </c>
      <c r="G73" s="182"/>
      <c r="K73" s="44">
        <v>1</v>
      </c>
    </row>
    <row r="74" spans="1:11" x14ac:dyDescent="0.25">
      <c r="A74" s="15" t="s">
        <v>57</v>
      </c>
      <c r="B74" s="16">
        <v>31</v>
      </c>
      <c r="C74" s="15" t="s">
        <v>81</v>
      </c>
      <c r="D74" t="str">
        <f t="shared" si="4"/>
        <v xml:space="preserve">Только BODYPUMP31Степперы SMARTSTEP (и 4 подставки) x 1 на человека </v>
      </c>
      <c r="E74" s="42">
        <f>E65</f>
        <v>31</v>
      </c>
      <c r="F74" s="15">
        <v>36</v>
      </c>
      <c r="G74" s="31"/>
      <c r="K74" s="44"/>
    </row>
    <row r="75" spans="1:11" s="10" customFormat="1" x14ac:dyDescent="0.25">
      <c r="A75" s="15" t="s">
        <v>57</v>
      </c>
      <c r="B75" s="16">
        <v>31</v>
      </c>
      <c r="C75" s="18" t="s">
        <v>80</v>
      </c>
      <c r="D75" t="str">
        <f t="shared" si="4"/>
        <v>Только BODYPUMP31Коврики MBX MAT</v>
      </c>
      <c r="E75" s="90">
        <f>E65</f>
        <v>31</v>
      </c>
      <c r="F75" s="18">
        <f>F65</f>
        <v>36</v>
      </c>
      <c r="G75" s="27" t="s">
        <v>5</v>
      </c>
      <c r="H75" s="11"/>
      <c r="I75" s="11"/>
      <c r="J75" s="34"/>
      <c r="K75" s="44"/>
    </row>
    <row r="76" spans="1:11" s="5" customFormat="1" x14ac:dyDescent="0.25">
      <c r="A76" s="15" t="s">
        <v>57</v>
      </c>
      <c r="B76" s="16">
        <v>31</v>
      </c>
      <c r="C76" s="17" t="s">
        <v>88</v>
      </c>
      <c r="D76" t="str">
        <f t="shared" si="4"/>
        <v>Только BODYPUMP31Держатели ковриков MBX MAT RACK</v>
      </c>
      <c r="E76" s="91">
        <v>1</v>
      </c>
      <c r="F76" s="17">
        <v>1</v>
      </c>
      <c r="G76" s="28" t="s">
        <v>5</v>
      </c>
      <c r="H76" s="6"/>
      <c r="I76" s="6"/>
      <c r="J76" s="37"/>
      <c r="K76" s="43"/>
    </row>
    <row r="77" spans="1:11" ht="15" customHeight="1" x14ac:dyDescent="0.25">
      <c r="A77" s="15" t="s">
        <v>57</v>
      </c>
      <c r="B77" s="16">
        <v>30</v>
      </c>
      <c r="C77" s="15" t="s">
        <v>83</v>
      </c>
      <c r="D77" t="str">
        <f>A77&amp;B77&amp;C77</f>
        <v>Только BODYPUMP30Грифы SMARTBAR</v>
      </c>
      <c r="E77" s="42">
        <v>30</v>
      </c>
      <c r="F77" s="15">
        <v>36</v>
      </c>
      <c r="G77" s="182" t="s">
        <v>13</v>
      </c>
      <c r="H77" s="8" t="s">
        <v>7</v>
      </c>
      <c r="I77" s="4" t="s">
        <v>11</v>
      </c>
      <c r="J77" s="35" t="s">
        <v>11</v>
      </c>
    </row>
    <row r="78" spans="1:11" x14ac:dyDescent="0.25">
      <c r="A78" s="15" t="s">
        <v>57</v>
      </c>
      <c r="B78" s="16">
        <v>30</v>
      </c>
      <c r="C78" s="39" t="s">
        <v>82</v>
      </c>
      <c r="D78" t="str">
        <f t="shared" ref="D78:D100" si="13">A78&amp;B78&amp;C78</f>
        <v>Только BODYPUMP30Наборы весовых дисков (2 x 1 кг + 2 x 2,5 кг + 2 x 5 кг)</v>
      </c>
      <c r="E78" s="42">
        <v>30</v>
      </c>
      <c r="F78" s="15">
        <v>36</v>
      </c>
      <c r="G78" s="182"/>
      <c r="H78" s="8" t="s">
        <v>8</v>
      </c>
      <c r="I78" s="4" t="s">
        <v>7</v>
      </c>
      <c r="J78" s="35" t="s">
        <v>10</v>
      </c>
    </row>
    <row r="79" spans="1:11" x14ac:dyDescent="0.25">
      <c r="A79" s="15" t="s">
        <v>57</v>
      </c>
      <c r="B79" s="16">
        <v>30</v>
      </c>
      <c r="C79" s="15" t="s">
        <v>70</v>
      </c>
      <c r="D79" t="str">
        <f t="shared" si="13"/>
        <v>Только BODYPUMP30Стойки</v>
      </c>
      <c r="E79" s="42">
        <v>3</v>
      </c>
      <c r="F79" s="15">
        <v>3</v>
      </c>
      <c r="G79" s="182"/>
      <c r="H79" s="8" t="s">
        <v>9</v>
      </c>
      <c r="I79" s="4" t="s">
        <v>7</v>
      </c>
      <c r="J79" s="35" t="s">
        <v>12</v>
      </c>
    </row>
    <row r="80" spans="1:11" x14ac:dyDescent="0.25">
      <c r="A80" s="15" t="s">
        <v>57</v>
      </c>
      <c r="B80" s="16">
        <v>30</v>
      </c>
      <c r="C80" s="15" t="s">
        <v>71</v>
      </c>
      <c r="D80" t="str">
        <f t="shared" si="13"/>
        <v>Только BODYPUMP30Дополнительные весовые диски 1 кг</v>
      </c>
      <c r="E80" s="42">
        <f>$E$77*$K68</f>
        <v>20</v>
      </c>
      <c r="F80" s="15">
        <v>24</v>
      </c>
      <c r="G80" s="182"/>
      <c r="H80" s="4" t="s">
        <v>10</v>
      </c>
      <c r="I80" s="4" t="s">
        <v>11</v>
      </c>
      <c r="J80" s="36" t="s">
        <v>10</v>
      </c>
      <c r="K80" s="43">
        <v>0.66666666666666663</v>
      </c>
    </row>
    <row r="81" spans="1:11" x14ac:dyDescent="0.25">
      <c r="A81" s="15" t="s">
        <v>57</v>
      </c>
      <c r="B81" s="16">
        <v>30</v>
      </c>
      <c r="C81" s="15" t="s">
        <v>72</v>
      </c>
      <c r="D81" t="str">
        <f t="shared" si="13"/>
        <v>Только BODYPUMP30Дополнительные весовые диски 2,5 кг</v>
      </c>
      <c r="E81" s="42">
        <f t="shared" ref="E81:E85" si="14">$E$77*$K69</f>
        <v>40</v>
      </c>
      <c r="F81" s="15">
        <f>4*12</f>
        <v>48</v>
      </c>
      <c r="G81" s="182"/>
      <c r="K81" s="44">
        <v>1.3333333333333333</v>
      </c>
    </row>
    <row r="82" spans="1:11" x14ac:dyDescent="0.25">
      <c r="A82" s="15" t="s">
        <v>57</v>
      </c>
      <c r="B82" s="16">
        <v>30</v>
      </c>
      <c r="C82" s="15" t="s">
        <v>74</v>
      </c>
      <c r="D82" t="str">
        <f t="shared" si="13"/>
        <v>Только BODYPUMP30Весовые диски 3,7 кг</v>
      </c>
      <c r="E82" s="42">
        <f t="shared" si="14"/>
        <v>30</v>
      </c>
      <c r="F82" s="15">
        <f t="shared" ref="F82:F85" si="15">3*12</f>
        <v>36</v>
      </c>
      <c r="G82" s="182"/>
      <c r="H82" s="9" t="s">
        <v>17</v>
      </c>
      <c r="K82" s="44">
        <v>1</v>
      </c>
    </row>
    <row r="83" spans="1:11" x14ac:dyDescent="0.25">
      <c r="A83" s="15" t="s">
        <v>57</v>
      </c>
      <c r="B83" s="16">
        <v>30</v>
      </c>
      <c r="C83" s="15" t="s">
        <v>73</v>
      </c>
      <c r="D83" t="str">
        <f t="shared" si="13"/>
        <v>Только BODYPUMP30Дополнительные весовые диски 5 кг</v>
      </c>
      <c r="E83" s="42">
        <f t="shared" si="14"/>
        <v>30</v>
      </c>
      <c r="F83" s="15">
        <f t="shared" si="15"/>
        <v>36</v>
      </c>
      <c r="G83" s="182"/>
      <c r="K83" s="44">
        <v>1</v>
      </c>
    </row>
    <row r="84" spans="1:11" x14ac:dyDescent="0.25">
      <c r="A84" s="15" t="s">
        <v>57</v>
      </c>
      <c r="B84" s="16">
        <v>30</v>
      </c>
      <c r="C84" s="15" t="s">
        <v>75</v>
      </c>
      <c r="D84" t="str">
        <f t="shared" si="13"/>
        <v>Только BODYPUMP30Весовые диски 7,5 кг</v>
      </c>
      <c r="E84" s="42">
        <f t="shared" si="14"/>
        <v>30</v>
      </c>
      <c r="F84" s="15">
        <f t="shared" si="15"/>
        <v>36</v>
      </c>
      <c r="G84" s="182"/>
      <c r="K84" s="44">
        <v>1</v>
      </c>
    </row>
    <row r="85" spans="1:11" x14ac:dyDescent="0.25">
      <c r="A85" s="15" t="s">
        <v>57</v>
      </c>
      <c r="B85" s="16">
        <v>30</v>
      </c>
      <c r="C85" s="15" t="s">
        <v>76</v>
      </c>
      <c r="D85" t="str">
        <f t="shared" si="13"/>
        <v>Только BODYPUMP30Весовые диски 10 кг</v>
      </c>
      <c r="E85" s="42">
        <f t="shared" si="14"/>
        <v>30</v>
      </c>
      <c r="F85" s="15">
        <f t="shared" si="15"/>
        <v>36</v>
      </c>
      <c r="G85" s="182"/>
      <c r="K85" s="44">
        <v>1</v>
      </c>
    </row>
    <row r="86" spans="1:11" x14ac:dyDescent="0.25">
      <c r="A86" s="15" t="s">
        <v>57</v>
      </c>
      <c r="B86" s="16">
        <v>30</v>
      </c>
      <c r="C86" s="15" t="s">
        <v>81</v>
      </c>
      <c r="D86" t="str">
        <f t="shared" si="13"/>
        <v xml:space="preserve">Только BODYPUMP30Степперы SMARTSTEP (и 4 подставки) x 1 на человека </v>
      </c>
      <c r="E86" s="42">
        <f>E77</f>
        <v>30</v>
      </c>
      <c r="F86" s="15">
        <v>36</v>
      </c>
      <c r="G86" s="31"/>
      <c r="K86" s="44"/>
    </row>
    <row r="87" spans="1:11" s="10" customFormat="1" x14ac:dyDescent="0.25">
      <c r="A87" s="15" t="s">
        <v>57</v>
      </c>
      <c r="B87" s="16">
        <v>30</v>
      </c>
      <c r="C87" s="18" t="s">
        <v>80</v>
      </c>
      <c r="D87" t="str">
        <f t="shared" si="13"/>
        <v>Только BODYPUMP30Коврики MBX MAT</v>
      </c>
      <c r="E87" s="90">
        <f>E77</f>
        <v>30</v>
      </c>
      <c r="F87" s="18">
        <f>F77</f>
        <v>36</v>
      </c>
      <c r="G87" s="27" t="s">
        <v>5</v>
      </c>
      <c r="H87" s="11"/>
      <c r="I87" s="11"/>
      <c r="J87" s="34"/>
      <c r="K87" s="44"/>
    </row>
    <row r="88" spans="1:11" s="5" customFormat="1" x14ac:dyDescent="0.25">
      <c r="A88" s="15" t="s">
        <v>57</v>
      </c>
      <c r="B88" s="16">
        <v>30</v>
      </c>
      <c r="C88" s="17" t="s">
        <v>88</v>
      </c>
      <c r="D88" t="str">
        <f t="shared" si="13"/>
        <v>Только BODYPUMP30Держатели ковриков MBX MAT RACK</v>
      </c>
      <c r="E88" s="91">
        <v>1</v>
      </c>
      <c r="F88" s="17">
        <v>1</v>
      </c>
      <c r="G88" s="28" t="s">
        <v>5</v>
      </c>
      <c r="H88" s="6"/>
      <c r="I88" s="6"/>
      <c r="J88" s="37"/>
      <c r="K88" s="43"/>
    </row>
    <row r="89" spans="1:11" ht="15" customHeight="1" x14ac:dyDescent="0.25">
      <c r="A89" s="15" t="s">
        <v>57</v>
      </c>
      <c r="B89" s="16">
        <v>29</v>
      </c>
      <c r="C89" s="15" t="s">
        <v>83</v>
      </c>
      <c r="D89" t="str">
        <f t="shared" si="13"/>
        <v>Только BODYPUMP29Грифы SMARTBAR</v>
      </c>
      <c r="E89" s="42">
        <v>29</v>
      </c>
      <c r="F89" s="15">
        <v>36</v>
      </c>
      <c r="G89" s="182" t="s">
        <v>13</v>
      </c>
      <c r="H89" s="8" t="s">
        <v>7</v>
      </c>
      <c r="I89" s="4" t="s">
        <v>11</v>
      </c>
      <c r="J89" s="35" t="s">
        <v>11</v>
      </c>
    </row>
    <row r="90" spans="1:11" x14ac:dyDescent="0.25">
      <c r="A90" s="15" t="s">
        <v>57</v>
      </c>
      <c r="B90" s="16">
        <v>29</v>
      </c>
      <c r="C90" s="39" t="s">
        <v>82</v>
      </c>
      <c r="D90" t="str">
        <f t="shared" si="13"/>
        <v>Только BODYPUMP29Наборы весовых дисков (2 x 1 кг + 2 x 2,5 кг + 2 x 5 кг)</v>
      </c>
      <c r="E90" s="42">
        <v>29</v>
      </c>
      <c r="F90" s="15">
        <v>36</v>
      </c>
      <c r="G90" s="182"/>
      <c r="H90" s="8" t="s">
        <v>8</v>
      </c>
      <c r="I90" s="4" t="s">
        <v>7</v>
      </c>
      <c r="J90" s="35" t="s">
        <v>10</v>
      </c>
    </row>
    <row r="91" spans="1:11" x14ac:dyDescent="0.25">
      <c r="A91" s="15" t="s">
        <v>57</v>
      </c>
      <c r="B91" s="16">
        <v>29</v>
      </c>
      <c r="C91" s="15" t="s">
        <v>70</v>
      </c>
      <c r="D91" t="str">
        <f t="shared" si="13"/>
        <v>Только BODYPUMP29Стойки</v>
      </c>
      <c r="E91" s="42">
        <v>3</v>
      </c>
      <c r="F91" s="15">
        <v>3</v>
      </c>
      <c r="G91" s="182"/>
      <c r="H91" s="8" t="s">
        <v>9</v>
      </c>
      <c r="I91" s="4" t="s">
        <v>7</v>
      </c>
      <c r="J91" s="35" t="s">
        <v>12</v>
      </c>
    </row>
    <row r="92" spans="1:11" x14ac:dyDescent="0.25">
      <c r="A92" s="15" t="s">
        <v>57</v>
      </c>
      <c r="B92" s="16">
        <v>29</v>
      </c>
      <c r="C92" s="15" t="s">
        <v>71</v>
      </c>
      <c r="D92" t="str">
        <f t="shared" si="13"/>
        <v>Только BODYPUMP29Дополнительные весовые диски 1 кг</v>
      </c>
      <c r="E92" s="42">
        <f>$E$89*$K80</f>
        <v>19.333333333333332</v>
      </c>
      <c r="F92" s="15">
        <v>24</v>
      </c>
      <c r="G92" s="182"/>
      <c r="H92" s="4" t="s">
        <v>10</v>
      </c>
      <c r="I92" s="4" t="s">
        <v>11</v>
      </c>
      <c r="J92" s="36" t="s">
        <v>10</v>
      </c>
      <c r="K92" s="43">
        <v>0.66666666666666663</v>
      </c>
    </row>
    <row r="93" spans="1:11" x14ac:dyDescent="0.25">
      <c r="A93" s="15" t="s">
        <v>57</v>
      </c>
      <c r="B93" s="16">
        <v>29</v>
      </c>
      <c r="C93" s="15" t="s">
        <v>72</v>
      </c>
      <c r="D93" t="str">
        <f t="shared" si="13"/>
        <v>Только BODYPUMP29Дополнительные весовые диски 2,5 кг</v>
      </c>
      <c r="E93" s="42">
        <f t="shared" ref="E93:E97" si="16">$E$89*$K81</f>
        <v>38.666666666666664</v>
      </c>
      <c r="F93" s="15">
        <f>4*12</f>
        <v>48</v>
      </c>
      <c r="G93" s="182"/>
      <c r="K93" s="44">
        <v>1.3333333333333333</v>
      </c>
    </row>
    <row r="94" spans="1:11" x14ac:dyDescent="0.25">
      <c r="A94" s="15" t="s">
        <v>57</v>
      </c>
      <c r="B94" s="16">
        <v>29</v>
      </c>
      <c r="C94" s="15" t="s">
        <v>74</v>
      </c>
      <c r="D94" t="str">
        <f t="shared" si="13"/>
        <v>Только BODYPUMP29Весовые диски 3,7 кг</v>
      </c>
      <c r="E94" s="42">
        <f t="shared" si="16"/>
        <v>29</v>
      </c>
      <c r="F94" s="15">
        <f t="shared" ref="F94:F97" si="17">3*12</f>
        <v>36</v>
      </c>
      <c r="G94" s="182"/>
      <c r="H94" s="9" t="s">
        <v>17</v>
      </c>
      <c r="K94" s="44">
        <v>1</v>
      </c>
    </row>
    <row r="95" spans="1:11" x14ac:dyDescent="0.25">
      <c r="A95" s="15" t="s">
        <v>57</v>
      </c>
      <c r="B95" s="16">
        <v>29</v>
      </c>
      <c r="C95" s="15" t="s">
        <v>73</v>
      </c>
      <c r="D95" t="str">
        <f t="shared" si="13"/>
        <v>Только BODYPUMP29Дополнительные весовые диски 5 кг</v>
      </c>
      <c r="E95" s="42">
        <f t="shared" si="16"/>
        <v>29</v>
      </c>
      <c r="F95" s="15">
        <f t="shared" si="17"/>
        <v>36</v>
      </c>
      <c r="G95" s="182"/>
      <c r="K95" s="44">
        <v>1</v>
      </c>
    </row>
    <row r="96" spans="1:11" x14ac:dyDescent="0.25">
      <c r="A96" s="15" t="s">
        <v>57</v>
      </c>
      <c r="B96" s="16">
        <v>29</v>
      </c>
      <c r="C96" s="15" t="s">
        <v>75</v>
      </c>
      <c r="D96" t="str">
        <f t="shared" si="13"/>
        <v>Только BODYPUMP29Весовые диски 7,5 кг</v>
      </c>
      <c r="E96" s="42">
        <f t="shared" si="16"/>
        <v>29</v>
      </c>
      <c r="F96" s="15">
        <f t="shared" si="17"/>
        <v>36</v>
      </c>
      <c r="G96" s="182"/>
      <c r="K96" s="44">
        <v>1</v>
      </c>
    </row>
    <row r="97" spans="1:11" x14ac:dyDescent="0.25">
      <c r="A97" s="15" t="s">
        <v>57</v>
      </c>
      <c r="B97" s="16">
        <v>29</v>
      </c>
      <c r="C97" s="15" t="s">
        <v>76</v>
      </c>
      <c r="D97" t="str">
        <f t="shared" si="13"/>
        <v>Только BODYPUMP29Весовые диски 10 кг</v>
      </c>
      <c r="E97" s="42">
        <f t="shared" si="16"/>
        <v>29</v>
      </c>
      <c r="F97" s="15">
        <f t="shared" si="17"/>
        <v>36</v>
      </c>
      <c r="G97" s="182"/>
      <c r="K97" s="44">
        <v>1</v>
      </c>
    </row>
    <row r="98" spans="1:11" x14ac:dyDescent="0.25">
      <c r="A98" s="15" t="s">
        <v>57</v>
      </c>
      <c r="B98" s="16">
        <v>29</v>
      </c>
      <c r="C98" s="15" t="s">
        <v>81</v>
      </c>
      <c r="D98" t="str">
        <f t="shared" si="13"/>
        <v xml:space="preserve">Только BODYPUMP29Степперы SMARTSTEP (и 4 подставки) x 1 на человека </v>
      </c>
      <c r="E98" s="42">
        <v>29</v>
      </c>
      <c r="F98" s="15">
        <v>36</v>
      </c>
      <c r="G98" s="31"/>
      <c r="K98" s="44"/>
    </row>
    <row r="99" spans="1:11" s="10" customFormat="1" x14ac:dyDescent="0.25">
      <c r="A99" s="15" t="s">
        <v>57</v>
      </c>
      <c r="B99" s="16">
        <v>29</v>
      </c>
      <c r="C99" s="18" t="s">
        <v>80</v>
      </c>
      <c r="D99" t="str">
        <f t="shared" si="13"/>
        <v>Только BODYPUMP29Коврики MBX MAT</v>
      </c>
      <c r="E99" s="90">
        <v>29</v>
      </c>
      <c r="F99" s="18">
        <f>F89</f>
        <v>36</v>
      </c>
      <c r="G99" s="27" t="s">
        <v>5</v>
      </c>
      <c r="H99" s="11"/>
      <c r="I99" s="11"/>
      <c r="J99" s="34"/>
      <c r="K99" s="44"/>
    </row>
    <row r="100" spans="1:11" s="5" customFormat="1" x14ac:dyDescent="0.25">
      <c r="A100" s="15" t="s">
        <v>57</v>
      </c>
      <c r="B100" s="16">
        <v>29</v>
      </c>
      <c r="C100" s="17" t="s">
        <v>88</v>
      </c>
      <c r="D100" t="str">
        <f t="shared" si="13"/>
        <v>Только BODYPUMP29Держатели ковриков MBX MAT RACK</v>
      </c>
      <c r="E100" s="91">
        <v>1</v>
      </c>
      <c r="F100" s="17">
        <v>1</v>
      </c>
      <c r="G100" s="28" t="s">
        <v>5</v>
      </c>
      <c r="H100" s="6"/>
      <c r="I100" s="6"/>
      <c r="J100" s="37"/>
      <c r="K100" s="43"/>
    </row>
    <row r="101" spans="1:11" ht="15" customHeight="1" x14ac:dyDescent="0.25">
      <c r="A101" s="15" t="s">
        <v>57</v>
      </c>
      <c r="B101" s="16">
        <v>28</v>
      </c>
      <c r="C101" s="15" t="s">
        <v>83</v>
      </c>
      <c r="D101" t="str">
        <f>A101&amp;B101&amp;C101</f>
        <v>Только BODYPUMP28Грифы SMARTBAR</v>
      </c>
      <c r="E101" s="42">
        <v>28</v>
      </c>
      <c r="F101" s="15">
        <v>36</v>
      </c>
      <c r="G101" s="182" t="s">
        <v>13</v>
      </c>
      <c r="H101" s="8" t="s">
        <v>7</v>
      </c>
      <c r="I101" s="4" t="s">
        <v>11</v>
      </c>
      <c r="J101" s="35" t="s">
        <v>11</v>
      </c>
    </row>
    <row r="102" spans="1:11" x14ac:dyDescent="0.25">
      <c r="A102" s="15" t="s">
        <v>57</v>
      </c>
      <c r="B102" s="16">
        <v>28</v>
      </c>
      <c r="C102" s="39" t="s">
        <v>82</v>
      </c>
      <c r="D102" t="str">
        <f t="shared" ref="D102:D148" si="18">A102&amp;B102&amp;C102</f>
        <v>Только BODYPUMP28Наборы весовых дисков (2 x 1 кг + 2 x 2,5 кг + 2 x 5 кг)</v>
      </c>
      <c r="E102" s="42">
        <v>28</v>
      </c>
      <c r="F102" s="15">
        <v>36</v>
      </c>
      <c r="G102" s="182"/>
      <c r="H102" s="8" t="s">
        <v>8</v>
      </c>
      <c r="I102" s="4" t="s">
        <v>7</v>
      </c>
      <c r="J102" s="35" t="s">
        <v>10</v>
      </c>
    </row>
    <row r="103" spans="1:11" x14ac:dyDescent="0.25">
      <c r="A103" s="15" t="s">
        <v>57</v>
      </c>
      <c r="B103" s="16">
        <v>28</v>
      </c>
      <c r="C103" s="15" t="s">
        <v>70</v>
      </c>
      <c r="D103" t="str">
        <f t="shared" si="18"/>
        <v>Только BODYPUMP28Стойки</v>
      </c>
      <c r="E103" s="42">
        <v>3</v>
      </c>
      <c r="F103" s="15">
        <v>3</v>
      </c>
      <c r="G103" s="182"/>
      <c r="H103" s="8" t="s">
        <v>9</v>
      </c>
      <c r="I103" s="4" t="s">
        <v>7</v>
      </c>
      <c r="J103" s="35" t="s">
        <v>12</v>
      </c>
    </row>
    <row r="104" spans="1:11" x14ac:dyDescent="0.25">
      <c r="A104" s="15" t="s">
        <v>57</v>
      </c>
      <c r="B104" s="16">
        <v>28</v>
      </c>
      <c r="C104" s="15" t="s">
        <v>71</v>
      </c>
      <c r="D104" t="str">
        <f t="shared" si="18"/>
        <v>Только BODYPUMP28Дополнительные весовые диски 1 кг</v>
      </c>
      <c r="E104" s="42">
        <f>$E$101*$K92</f>
        <v>18.666666666666664</v>
      </c>
      <c r="F104" s="15">
        <v>24</v>
      </c>
      <c r="G104" s="182"/>
      <c r="H104" s="4" t="s">
        <v>10</v>
      </c>
      <c r="I104" s="4" t="s">
        <v>11</v>
      </c>
      <c r="J104" s="36" t="s">
        <v>10</v>
      </c>
      <c r="K104" s="43">
        <v>0.66666666666666663</v>
      </c>
    </row>
    <row r="105" spans="1:11" x14ac:dyDescent="0.25">
      <c r="A105" s="15" t="s">
        <v>57</v>
      </c>
      <c r="B105" s="16">
        <v>28</v>
      </c>
      <c r="C105" s="15" t="s">
        <v>72</v>
      </c>
      <c r="D105" t="str">
        <f t="shared" si="18"/>
        <v>Только BODYPUMP28Дополнительные весовые диски 2,5 кг</v>
      </c>
      <c r="E105" s="42">
        <f t="shared" ref="E105:E109" si="19">$E$101*$K93</f>
        <v>37.333333333333329</v>
      </c>
      <c r="F105" s="15">
        <f>4*12</f>
        <v>48</v>
      </c>
      <c r="G105" s="182"/>
      <c r="K105" s="44">
        <v>1.3333333333333333</v>
      </c>
    </row>
    <row r="106" spans="1:11" x14ac:dyDescent="0.25">
      <c r="A106" s="15" t="s">
        <v>57</v>
      </c>
      <c r="B106" s="16">
        <v>28</v>
      </c>
      <c r="C106" s="15" t="s">
        <v>74</v>
      </c>
      <c r="D106" t="str">
        <f t="shared" si="18"/>
        <v>Только BODYPUMP28Весовые диски 3,7 кг</v>
      </c>
      <c r="E106" s="42">
        <f t="shared" si="19"/>
        <v>28</v>
      </c>
      <c r="F106" s="15">
        <f t="shared" ref="F106:F109" si="20">3*12</f>
        <v>36</v>
      </c>
      <c r="G106" s="182"/>
      <c r="H106" s="9" t="s">
        <v>17</v>
      </c>
      <c r="K106" s="44">
        <v>1</v>
      </c>
    </row>
    <row r="107" spans="1:11" x14ac:dyDescent="0.25">
      <c r="A107" s="15" t="s">
        <v>57</v>
      </c>
      <c r="B107" s="16">
        <v>28</v>
      </c>
      <c r="C107" s="15" t="s">
        <v>73</v>
      </c>
      <c r="D107" t="str">
        <f t="shared" si="18"/>
        <v>Только BODYPUMP28Дополнительные весовые диски 5 кг</v>
      </c>
      <c r="E107" s="42">
        <f t="shared" si="19"/>
        <v>28</v>
      </c>
      <c r="F107" s="15">
        <f t="shared" si="20"/>
        <v>36</v>
      </c>
      <c r="G107" s="182"/>
      <c r="K107" s="44">
        <v>1</v>
      </c>
    </row>
    <row r="108" spans="1:11" x14ac:dyDescent="0.25">
      <c r="A108" s="15" t="s">
        <v>57</v>
      </c>
      <c r="B108" s="16">
        <v>28</v>
      </c>
      <c r="C108" s="15" t="s">
        <v>75</v>
      </c>
      <c r="D108" t="str">
        <f t="shared" si="18"/>
        <v>Только BODYPUMP28Весовые диски 7,5 кг</v>
      </c>
      <c r="E108" s="42">
        <f>$E$101*$K96</f>
        <v>28</v>
      </c>
      <c r="F108" s="15">
        <f t="shared" si="20"/>
        <v>36</v>
      </c>
      <c r="G108" s="182"/>
      <c r="K108" s="44">
        <v>1</v>
      </c>
    </row>
    <row r="109" spans="1:11" x14ac:dyDescent="0.25">
      <c r="A109" s="15" t="s">
        <v>57</v>
      </c>
      <c r="B109" s="16">
        <v>28</v>
      </c>
      <c r="C109" s="15" t="s">
        <v>76</v>
      </c>
      <c r="D109" t="str">
        <f t="shared" si="18"/>
        <v>Только BODYPUMP28Весовые диски 10 кг</v>
      </c>
      <c r="E109" s="42">
        <f t="shared" si="19"/>
        <v>28</v>
      </c>
      <c r="F109" s="15">
        <f t="shared" si="20"/>
        <v>36</v>
      </c>
      <c r="G109" s="182"/>
      <c r="K109" s="44">
        <v>1</v>
      </c>
    </row>
    <row r="110" spans="1:11" x14ac:dyDescent="0.25">
      <c r="A110" s="15" t="s">
        <v>57</v>
      </c>
      <c r="B110" s="16">
        <v>28</v>
      </c>
      <c r="C110" s="15" t="s">
        <v>81</v>
      </c>
      <c r="D110" t="str">
        <f t="shared" si="18"/>
        <v xml:space="preserve">Только BODYPUMP28Степперы SMARTSTEP (и 4 подставки) x 1 на человека </v>
      </c>
      <c r="E110" s="42">
        <v>28</v>
      </c>
      <c r="F110" s="15">
        <v>36</v>
      </c>
      <c r="G110" s="31"/>
      <c r="K110" s="44"/>
    </row>
    <row r="111" spans="1:11" s="10" customFormat="1" x14ac:dyDescent="0.25">
      <c r="A111" s="15" t="s">
        <v>57</v>
      </c>
      <c r="B111" s="16">
        <v>28</v>
      </c>
      <c r="C111" s="18" t="s">
        <v>80</v>
      </c>
      <c r="D111" t="str">
        <f t="shared" si="18"/>
        <v>Только BODYPUMP28Коврики MBX MAT</v>
      </c>
      <c r="E111" s="90">
        <v>28</v>
      </c>
      <c r="F111" s="18">
        <f>F101</f>
        <v>36</v>
      </c>
      <c r="G111" s="27" t="s">
        <v>5</v>
      </c>
      <c r="H111" s="11"/>
      <c r="I111" s="11"/>
      <c r="J111" s="34"/>
      <c r="K111" s="44"/>
    </row>
    <row r="112" spans="1:11" s="5" customFormat="1" x14ac:dyDescent="0.25">
      <c r="A112" s="15" t="s">
        <v>57</v>
      </c>
      <c r="B112" s="16">
        <v>28</v>
      </c>
      <c r="C112" s="17" t="s">
        <v>88</v>
      </c>
      <c r="D112" t="str">
        <f t="shared" si="18"/>
        <v>Только BODYPUMP28Держатели ковриков MBX MAT RACK</v>
      </c>
      <c r="E112" s="91">
        <v>1</v>
      </c>
      <c r="F112" s="17">
        <v>1</v>
      </c>
      <c r="G112" s="28" t="s">
        <v>5</v>
      </c>
      <c r="H112" s="6"/>
      <c r="I112" s="6"/>
      <c r="J112" s="37"/>
      <c r="K112" s="43"/>
    </row>
    <row r="113" spans="1:11" ht="15" customHeight="1" x14ac:dyDescent="0.25">
      <c r="A113" s="15" t="s">
        <v>57</v>
      </c>
      <c r="B113" s="16">
        <v>27</v>
      </c>
      <c r="C113" s="15" t="s">
        <v>83</v>
      </c>
      <c r="D113" t="str">
        <f t="shared" si="18"/>
        <v>Только BODYPUMP27Грифы SMARTBAR</v>
      </c>
      <c r="E113" s="42">
        <v>27</v>
      </c>
      <c r="F113" s="15">
        <v>36</v>
      </c>
      <c r="G113" s="182" t="s">
        <v>13</v>
      </c>
      <c r="H113" s="8" t="s">
        <v>7</v>
      </c>
      <c r="I113" s="4" t="s">
        <v>11</v>
      </c>
      <c r="J113" s="35" t="s">
        <v>11</v>
      </c>
    </row>
    <row r="114" spans="1:11" x14ac:dyDescent="0.25">
      <c r="A114" s="15" t="s">
        <v>57</v>
      </c>
      <c r="B114" s="16">
        <v>27</v>
      </c>
      <c r="C114" s="39" t="s">
        <v>82</v>
      </c>
      <c r="D114" t="str">
        <f t="shared" si="18"/>
        <v>Только BODYPUMP27Наборы весовых дисков (2 x 1 кг + 2 x 2,5 кг + 2 x 5 кг)</v>
      </c>
      <c r="E114" s="42">
        <v>27</v>
      </c>
      <c r="F114" s="15">
        <v>36</v>
      </c>
      <c r="G114" s="182"/>
      <c r="H114" s="8" t="s">
        <v>8</v>
      </c>
      <c r="I114" s="4" t="s">
        <v>7</v>
      </c>
      <c r="J114" s="35" t="s">
        <v>10</v>
      </c>
    </row>
    <row r="115" spans="1:11" x14ac:dyDescent="0.25">
      <c r="A115" s="15" t="s">
        <v>57</v>
      </c>
      <c r="B115" s="16">
        <v>27</v>
      </c>
      <c r="C115" s="15" t="s">
        <v>70</v>
      </c>
      <c r="D115" t="str">
        <f t="shared" si="18"/>
        <v>Только BODYPUMP27Стойки</v>
      </c>
      <c r="E115" s="42">
        <v>3</v>
      </c>
      <c r="F115" s="15">
        <v>3</v>
      </c>
      <c r="G115" s="182"/>
      <c r="H115" s="8" t="s">
        <v>9</v>
      </c>
      <c r="I115" s="4" t="s">
        <v>7</v>
      </c>
      <c r="J115" s="35" t="s">
        <v>12</v>
      </c>
    </row>
    <row r="116" spans="1:11" x14ac:dyDescent="0.25">
      <c r="A116" s="15" t="s">
        <v>57</v>
      </c>
      <c r="B116" s="16">
        <v>27</v>
      </c>
      <c r="C116" s="15" t="s">
        <v>71</v>
      </c>
      <c r="D116" t="str">
        <f t="shared" si="18"/>
        <v>Только BODYPUMP27Дополнительные весовые диски 1 кг</v>
      </c>
      <c r="E116" s="42">
        <f>$E$113*$K104</f>
        <v>18</v>
      </c>
      <c r="F116" s="15">
        <v>24</v>
      </c>
      <c r="G116" s="182"/>
      <c r="H116" s="4" t="s">
        <v>10</v>
      </c>
      <c r="I116" s="4" t="s">
        <v>11</v>
      </c>
      <c r="J116" s="36" t="s">
        <v>10</v>
      </c>
      <c r="K116" s="43">
        <v>0.66666666666666663</v>
      </c>
    </row>
    <row r="117" spans="1:11" x14ac:dyDescent="0.25">
      <c r="A117" s="15" t="s">
        <v>57</v>
      </c>
      <c r="B117" s="16">
        <v>27</v>
      </c>
      <c r="C117" s="15" t="s">
        <v>72</v>
      </c>
      <c r="D117" t="str">
        <f t="shared" si="18"/>
        <v>Только BODYPUMP27Дополнительные весовые диски 2,5 кг</v>
      </c>
      <c r="E117" s="42">
        <f t="shared" ref="E117:E121" si="21">$E$113*$K105</f>
        <v>36</v>
      </c>
      <c r="F117" s="15">
        <f>4*12</f>
        <v>48</v>
      </c>
      <c r="G117" s="182"/>
      <c r="K117" s="44">
        <v>1.3333333333333333</v>
      </c>
    </row>
    <row r="118" spans="1:11" x14ac:dyDescent="0.25">
      <c r="A118" s="15" t="s">
        <v>57</v>
      </c>
      <c r="B118" s="16">
        <v>27</v>
      </c>
      <c r="C118" s="15" t="s">
        <v>74</v>
      </c>
      <c r="D118" t="str">
        <f t="shared" si="18"/>
        <v>Только BODYPUMP27Весовые диски 3,7 кг</v>
      </c>
      <c r="E118" s="42">
        <f t="shared" si="21"/>
        <v>27</v>
      </c>
      <c r="F118" s="15">
        <f t="shared" ref="F118:F121" si="22">3*12</f>
        <v>36</v>
      </c>
      <c r="G118" s="182"/>
      <c r="H118" s="9" t="s">
        <v>17</v>
      </c>
      <c r="K118" s="44">
        <v>1</v>
      </c>
    </row>
    <row r="119" spans="1:11" x14ac:dyDescent="0.25">
      <c r="A119" s="15" t="s">
        <v>57</v>
      </c>
      <c r="B119" s="16">
        <v>27</v>
      </c>
      <c r="C119" s="15" t="s">
        <v>73</v>
      </c>
      <c r="D119" t="str">
        <f t="shared" si="18"/>
        <v>Только BODYPUMP27Дополнительные весовые диски 5 кг</v>
      </c>
      <c r="E119" s="42">
        <f t="shared" si="21"/>
        <v>27</v>
      </c>
      <c r="F119" s="15">
        <f t="shared" si="22"/>
        <v>36</v>
      </c>
      <c r="G119" s="182"/>
      <c r="K119" s="44">
        <v>1</v>
      </c>
    </row>
    <row r="120" spans="1:11" x14ac:dyDescent="0.25">
      <c r="A120" s="15" t="s">
        <v>57</v>
      </c>
      <c r="B120" s="16">
        <v>27</v>
      </c>
      <c r="C120" s="15" t="s">
        <v>75</v>
      </c>
      <c r="D120" t="str">
        <f t="shared" si="18"/>
        <v>Только BODYPUMP27Весовые диски 7,5 кг</v>
      </c>
      <c r="E120" s="42">
        <f t="shared" si="21"/>
        <v>27</v>
      </c>
      <c r="F120" s="15">
        <f t="shared" si="22"/>
        <v>36</v>
      </c>
      <c r="G120" s="182"/>
      <c r="K120" s="44">
        <v>1</v>
      </c>
    </row>
    <row r="121" spans="1:11" x14ac:dyDescent="0.25">
      <c r="A121" s="15" t="s">
        <v>57</v>
      </c>
      <c r="B121" s="16">
        <v>27</v>
      </c>
      <c r="C121" s="15" t="s">
        <v>76</v>
      </c>
      <c r="D121" t="str">
        <f t="shared" si="18"/>
        <v>Только BODYPUMP27Весовые диски 10 кг</v>
      </c>
      <c r="E121" s="42">
        <f t="shared" si="21"/>
        <v>27</v>
      </c>
      <c r="F121" s="15">
        <f t="shared" si="22"/>
        <v>36</v>
      </c>
      <c r="G121" s="182"/>
      <c r="K121" s="44">
        <v>1</v>
      </c>
    </row>
    <row r="122" spans="1:11" x14ac:dyDescent="0.25">
      <c r="A122" s="15" t="s">
        <v>57</v>
      </c>
      <c r="B122" s="16">
        <v>27</v>
      </c>
      <c r="C122" s="15" t="s">
        <v>81</v>
      </c>
      <c r="D122" t="str">
        <f t="shared" si="18"/>
        <v xml:space="preserve">Только BODYPUMP27Степперы SMARTSTEP (и 4 подставки) x 1 на человека </v>
      </c>
      <c r="E122" s="42">
        <v>27</v>
      </c>
      <c r="F122" s="15">
        <v>36</v>
      </c>
      <c r="G122" s="31"/>
      <c r="K122" s="44"/>
    </row>
    <row r="123" spans="1:11" s="10" customFormat="1" x14ac:dyDescent="0.25">
      <c r="A123" s="15" t="s">
        <v>57</v>
      </c>
      <c r="B123" s="16">
        <v>27</v>
      </c>
      <c r="C123" s="18" t="s">
        <v>80</v>
      </c>
      <c r="D123" t="str">
        <f t="shared" si="18"/>
        <v>Только BODYPUMP27Коврики MBX MAT</v>
      </c>
      <c r="E123" s="90">
        <v>27</v>
      </c>
      <c r="F123" s="18">
        <f>F113</f>
        <v>36</v>
      </c>
      <c r="G123" s="27" t="s">
        <v>5</v>
      </c>
      <c r="H123" s="11"/>
      <c r="I123" s="11"/>
      <c r="J123" s="34"/>
      <c r="K123" s="44"/>
    </row>
    <row r="124" spans="1:11" s="5" customFormat="1" x14ac:dyDescent="0.25">
      <c r="A124" s="15" t="s">
        <v>57</v>
      </c>
      <c r="B124" s="16">
        <v>27</v>
      </c>
      <c r="C124" s="17" t="s">
        <v>88</v>
      </c>
      <c r="D124" t="str">
        <f t="shared" si="18"/>
        <v>Только BODYPUMP27Держатели ковриков MBX MAT RACK</v>
      </c>
      <c r="E124" s="91">
        <v>1</v>
      </c>
      <c r="F124" s="17">
        <v>1</v>
      </c>
      <c r="G124" s="28" t="s">
        <v>5</v>
      </c>
      <c r="H124" s="6"/>
      <c r="I124" s="6"/>
      <c r="J124" s="37"/>
      <c r="K124" s="43"/>
    </row>
    <row r="125" spans="1:11" ht="15" customHeight="1" x14ac:dyDescent="0.25">
      <c r="A125" s="15" t="s">
        <v>57</v>
      </c>
      <c r="B125" s="16">
        <v>26</v>
      </c>
      <c r="C125" s="15" t="s">
        <v>83</v>
      </c>
      <c r="D125" t="str">
        <f t="shared" si="18"/>
        <v>Только BODYPUMP26Грифы SMARTBAR</v>
      </c>
      <c r="E125" s="42">
        <v>26</v>
      </c>
      <c r="F125" s="15">
        <v>36</v>
      </c>
      <c r="G125" s="182" t="s">
        <v>13</v>
      </c>
      <c r="H125" s="8" t="s">
        <v>7</v>
      </c>
      <c r="I125" s="4" t="s">
        <v>11</v>
      </c>
      <c r="J125" s="35" t="s">
        <v>11</v>
      </c>
    </row>
    <row r="126" spans="1:11" x14ac:dyDescent="0.25">
      <c r="A126" s="15" t="s">
        <v>57</v>
      </c>
      <c r="B126" s="16">
        <v>26</v>
      </c>
      <c r="C126" s="39" t="s">
        <v>82</v>
      </c>
      <c r="D126" t="str">
        <f t="shared" si="18"/>
        <v>Только BODYPUMP26Наборы весовых дисков (2 x 1 кг + 2 x 2,5 кг + 2 x 5 кг)</v>
      </c>
      <c r="E126" s="42">
        <v>26</v>
      </c>
      <c r="F126" s="15">
        <v>36</v>
      </c>
      <c r="G126" s="182"/>
      <c r="H126" s="8" t="s">
        <v>8</v>
      </c>
      <c r="I126" s="4" t="s">
        <v>7</v>
      </c>
      <c r="J126" s="35" t="s">
        <v>10</v>
      </c>
    </row>
    <row r="127" spans="1:11" x14ac:dyDescent="0.25">
      <c r="A127" s="15" t="s">
        <v>57</v>
      </c>
      <c r="B127" s="16">
        <v>26</v>
      </c>
      <c r="C127" s="15" t="s">
        <v>70</v>
      </c>
      <c r="D127" t="str">
        <f t="shared" si="18"/>
        <v>Только BODYPUMP26Стойки</v>
      </c>
      <c r="E127" s="42">
        <v>3</v>
      </c>
      <c r="F127" s="15">
        <v>3</v>
      </c>
      <c r="G127" s="182"/>
      <c r="H127" s="8" t="s">
        <v>9</v>
      </c>
      <c r="I127" s="4" t="s">
        <v>7</v>
      </c>
      <c r="J127" s="35" t="s">
        <v>12</v>
      </c>
    </row>
    <row r="128" spans="1:11" x14ac:dyDescent="0.25">
      <c r="A128" s="15" t="s">
        <v>57</v>
      </c>
      <c r="B128" s="16">
        <v>26</v>
      </c>
      <c r="C128" s="15" t="s">
        <v>71</v>
      </c>
      <c r="D128" t="str">
        <f t="shared" si="18"/>
        <v>Только BODYPUMP26Дополнительные весовые диски 1 кг</v>
      </c>
      <c r="E128" s="42">
        <f>$E$125*$K116</f>
        <v>17.333333333333332</v>
      </c>
      <c r="F128" s="15">
        <v>24</v>
      </c>
      <c r="G128" s="182"/>
      <c r="H128" s="4" t="s">
        <v>10</v>
      </c>
      <c r="I128" s="4" t="s">
        <v>11</v>
      </c>
      <c r="J128" s="36" t="s">
        <v>10</v>
      </c>
      <c r="K128" s="43">
        <v>0.66666666666666663</v>
      </c>
    </row>
    <row r="129" spans="1:11" x14ac:dyDescent="0.25">
      <c r="A129" s="15" t="s">
        <v>57</v>
      </c>
      <c r="B129" s="16">
        <v>26</v>
      </c>
      <c r="C129" s="15" t="s">
        <v>72</v>
      </c>
      <c r="D129" t="str">
        <f t="shared" si="18"/>
        <v>Только BODYPUMP26Дополнительные весовые диски 2,5 кг</v>
      </c>
      <c r="E129" s="42">
        <f t="shared" ref="E129:E133" si="23">$E$125*$K117</f>
        <v>34.666666666666664</v>
      </c>
      <c r="F129" s="15">
        <f>4*12</f>
        <v>48</v>
      </c>
      <c r="G129" s="182"/>
      <c r="K129" s="44">
        <v>1.3333333333333333</v>
      </c>
    </row>
    <row r="130" spans="1:11" x14ac:dyDescent="0.25">
      <c r="A130" s="15" t="s">
        <v>57</v>
      </c>
      <c r="B130" s="16">
        <v>26</v>
      </c>
      <c r="C130" s="15" t="s">
        <v>74</v>
      </c>
      <c r="D130" t="str">
        <f t="shared" si="18"/>
        <v>Только BODYPUMP26Весовые диски 3,7 кг</v>
      </c>
      <c r="E130" s="42">
        <f t="shared" si="23"/>
        <v>26</v>
      </c>
      <c r="F130" s="15">
        <f t="shared" ref="F130:F133" si="24">3*12</f>
        <v>36</v>
      </c>
      <c r="G130" s="182"/>
      <c r="H130" s="9" t="s">
        <v>17</v>
      </c>
      <c r="K130" s="44">
        <v>1</v>
      </c>
    </row>
    <row r="131" spans="1:11" x14ac:dyDescent="0.25">
      <c r="A131" s="15" t="s">
        <v>57</v>
      </c>
      <c r="B131" s="16">
        <v>26</v>
      </c>
      <c r="C131" s="15" t="s">
        <v>73</v>
      </c>
      <c r="D131" t="str">
        <f t="shared" si="18"/>
        <v>Только BODYPUMP26Дополнительные весовые диски 5 кг</v>
      </c>
      <c r="E131" s="42">
        <f t="shared" si="23"/>
        <v>26</v>
      </c>
      <c r="F131" s="15">
        <f t="shared" si="24"/>
        <v>36</v>
      </c>
      <c r="G131" s="182"/>
      <c r="K131" s="44">
        <v>1</v>
      </c>
    </row>
    <row r="132" spans="1:11" x14ac:dyDescent="0.25">
      <c r="A132" s="15" t="s">
        <v>57</v>
      </c>
      <c r="B132" s="16">
        <v>26</v>
      </c>
      <c r="C132" s="15" t="s">
        <v>75</v>
      </c>
      <c r="D132" t="str">
        <f t="shared" si="18"/>
        <v>Только BODYPUMP26Весовые диски 7,5 кг</v>
      </c>
      <c r="E132" s="42">
        <f t="shared" si="23"/>
        <v>26</v>
      </c>
      <c r="F132" s="15">
        <f t="shared" si="24"/>
        <v>36</v>
      </c>
      <c r="G132" s="182"/>
      <c r="K132" s="44">
        <v>1</v>
      </c>
    </row>
    <row r="133" spans="1:11" x14ac:dyDescent="0.25">
      <c r="A133" s="15" t="s">
        <v>57</v>
      </c>
      <c r="B133" s="16">
        <v>26</v>
      </c>
      <c r="C133" s="15" t="s">
        <v>76</v>
      </c>
      <c r="D133" t="str">
        <f t="shared" si="18"/>
        <v>Только BODYPUMP26Весовые диски 10 кг</v>
      </c>
      <c r="E133" s="42">
        <f t="shared" si="23"/>
        <v>26</v>
      </c>
      <c r="F133" s="15">
        <f t="shared" si="24"/>
        <v>36</v>
      </c>
      <c r="G133" s="182"/>
      <c r="K133" s="44">
        <v>1</v>
      </c>
    </row>
    <row r="134" spans="1:11" x14ac:dyDescent="0.25">
      <c r="A134" s="15" t="s">
        <v>57</v>
      </c>
      <c r="B134" s="16">
        <v>26</v>
      </c>
      <c r="C134" s="15" t="s">
        <v>81</v>
      </c>
      <c r="D134" t="str">
        <f t="shared" si="18"/>
        <v xml:space="preserve">Только BODYPUMP26Степперы SMARTSTEP (и 4 подставки) x 1 на человека </v>
      </c>
      <c r="E134" s="42">
        <v>26</v>
      </c>
      <c r="F134" s="15">
        <v>36</v>
      </c>
      <c r="G134" s="31"/>
      <c r="K134" s="44"/>
    </row>
    <row r="135" spans="1:11" s="10" customFormat="1" x14ac:dyDescent="0.25">
      <c r="A135" s="15" t="s">
        <v>57</v>
      </c>
      <c r="B135" s="16">
        <v>26</v>
      </c>
      <c r="C135" s="18" t="s">
        <v>80</v>
      </c>
      <c r="D135" t="str">
        <f t="shared" si="18"/>
        <v>Только BODYPUMP26Коврики MBX MAT</v>
      </c>
      <c r="E135" s="90">
        <v>26</v>
      </c>
      <c r="F135" s="18">
        <f>F125</f>
        <v>36</v>
      </c>
      <c r="G135" s="27" t="s">
        <v>5</v>
      </c>
      <c r="H135" s="11"/>
      <c r="I135" s="11"/>
      <c r="J135" s="34"/>
      <c r="K135" s="44"/>
    </row>
    <row r="136" spans="1:11" s="5" customFormat="1" x14ac:dyDescent="0.25">
      <c r="A136" s="15" t="s">
        <v>57</v>
      </c>
      <c r="B136" s="16">
        <v>26</v>
      </c>
      <c r="C136" s="17" t="s">
        <v>88</v>
      </c>
      <c r="D136" t="str">
        <f t="shared" si="18"/>
        <v>Только BODYPUMP26Держатели ковриков MBX MAT RACK</v>
      </c>
      <c r="E136" s="91">
        <v>2</v>
      </c>
      <c r="F136" s="17">
        <v>1</v>
      </c>
      <c r="G136" s="28" t="s">
        <v>5</v>
      </c>
      <c r="H136" s="6"/>
      <c r="I136" s="6"/>
      <c r="J136" s="37"/>
      <c r="K136" s="43"/>
    </row>
    <row r="137" spans="1:11" ht="15" customHeight="1" x14ac:dyDescent="0.25">
      <c r="A137" s="15" t="s">
        <v>57</v>
      </c>
      <c r="B137" s="16">
        <v>25</v>
      </c>
      <c r="C137" s="15" t="s">
        <v>83</v>
      </c>
      <c r="D137" t="str">
        <f t="shared" si="18"/>
        <v>Только BODYPUMP25Грифы SMARTBAR</v>
      </c>
      <c r="E137" s="42">
        <v>25</v>
      </c>
      <c r="F137" s="15">
        <v>36</v>
      </c>
      <c r="G137" s="182" t="s">
        <v>13</v>
      </c>
      <c r="H137" s="8" t="s">
        <v>7</v>
      </c>
      <c r="I137" s="4" t="s">
        <v>11</v>
      </c>
      <c r="J137" s="35" t="s">
        <v>11</v>
      </c>
    </row>
    <row r="138" spans="1:11" x14ac:dyDescent="0.25">
      <c r="A138" s="15" t="s">
        <v>57</v>
      </c>
      <c r="B138" s="16">
        <v>25</v>
      </c>
      <c r="C138" s="39" t="s">
        <v>82</v>
      </c>
      <c r="D138" t="str">
        <f t="shared" si="18"/>
        <v>Только BODYPUMP25Наборы весовых дисков (2 x 1 кг + 2 x 2,5 кг + 2 x 5 кг)</v>
      </c>
      <c r="E138" s="42">
        <v>25</v>
      </c>
      <c r="F138" s="15">
        <v>36</v>
      </c>
      <c r="G138" s="182"/>
      <c r="H138" s="8" t="s">
        <v>8</v>
      </c>
      <c r="I138" s="4" t="s">
        <v>7</v>
      </c>
      <c r="J138" s="35" t="s">
        <v>10</v>
      </c>
    </row>
    <row r="139" spans="1:11" x14ac:dyDescent="0.25">
      <c r="A139" s="15" t="s">
        <v>57</v>
      </c>
      <c r="B139" s="16">
        <v>25</v>
      </c>
      <c r="C139" s="15" t="s">
        <v>70</v>
      </c>
      <c r="D139" t="str">
        <f t="shared" si="18"/>
        <v>Только BODYPUMP25Стойки</v>
      </c>
      <c r="E139" s="42">
        <v>3</v>
      </c>
      <c r="F139" s="15">
        <v>3</v>
      </c>
      <c r="G139" s="182"/>
      <c r="H139" s="8" t="s">
        <v>9</v>
      </c>
      <c r="I139" s="4" t="s">
        <v>7</v>
      </c>
      <c r="J139" s="35" t="s">
        <v>12</v>
      </c>
    </row>
    <row r="140" spans="1:11" x14ac:dyDescent="0.25">
      <c r="A140" s="15" t="s">
        <v>57</v>
      </c>
      <c r="B140" s="16">
        <v>25</v>
      </c>
      <c r="C140" s="15" t="s">
        <v>71</v>
      </c>
      <c r="D140" t="str">
        <f t="shared" si="18"/>
        <v>Только BODYPUMP25Дополнительные весовые диски 1 кг</v>
      </c>
      <c r="E140" s="42">
        <f>$E$137*$K128</f>
        <v>16.666666666666664</v>
      </c>
      <c r="F140" s="15">
        <v>24</v>
      </c>
      <c r="G140" s="182"/>
      <c r="H140" s="4" t="s">
        <v>10</v>
      </c>
      <c r="I140" s="4" t="s">
        <v>11</v>
      </c>
      <c r="J140" s="36" t="s">
        <v>10</v>
      </c>
      <c r="K140" s="43">
        <v>0.66666666666666663</v>
      </c>
    </row>
    <row r="141" spans="1:11" x14ac:dyDescent="0.25">
      <c r="A141" s="15" t="s">
        <v>57</v>
      </c>
      <c r="B141" s="16">
        <v>25</v>
      </c>
      <c r="C141" s="15" t="s">
        <v>72</v>
      </c>
      <c r="D141" t="str">
        <f t="shared" si="18"/>
        <v>Только BODYPUMP25Дополнительные весовые диски 2,5 кг</v>
      </c>
      <c r="E141" s="42">
        <f>$E$137*$K129</f>
        <v>33.333333333333329</v>
      </c>
      <c r="F141" s="15">
        <f>4*12</f>
        <v>48</v>
      </c>
      <c r="G141" s="182"/>
      <c r="K141" s="44">
        <v>1.3333333333333333</v>
      </c>
    </row>
    <row r="142" spans="1:11" x14ac:dyDescent="0.25">
      <c r="A142" s="15" t="s">
        <v>57</v>
      </c>
      <c r="B142" s="16">
        <v>25</v>
      </c>
      <c r="C142" s="15" t="s">
        <v>74</v>
      </c>
      <c r="D142" t="str">
        <f t="shared" si="18"/>
        <v>Только BODYPUMP25Весовые диски 3,7 кг</v>
      </c>
      <c r="E142" s="42">
        <f t="shared" ref="E142:E145" si="25">$E$137*$K130</f>
        <v>25</v>
      </c>
      <c r="F142" s="15">
        <f t="shared" ref="F142:F145" si="26">3*12</f>
        <v>36</v>
      </c>
      <c r="G142" s="182"/>
      <c r="H142" s="9" t="s">
        <v>17</v>
      </c>
      <c r="K142" s="44">
        <v>1</v>
      </c>
    </row>
    <row r="143" spans="1:11" x14ac:dyDescent="0.25">
      <c r="A143" s="15" t="s">
        <v>57</v>
      </c>
      <c r="B143" s="16">
        <v>25</v>
      </c>
      <c r="C143" s="15" t="s">
        <v>73</v>
      </c>
      <c r="D143" t="str">
        <f t="shared" si="18"/>
        <v>Только BODYPUMP25Дополнительные весовые диски 5 кг</v>
      </c>
      <c r="E143" s="42">
        <f t="shared" si="25"/>
        <v>25</v>
      </c>
      <c r="F143" s="15">
        <f t="shared" si="26"/>
        <v>36</v>
      </c>
      <c r="G143" s="182"/>
      <c r="K143" s="44">
        <v>1</v>
      </c>
    </row>
    <row r="144" spans="1:11" x14ac:dyDescent="0.25">
      <c r="A144" s="15" t="s">
        <v>57</v>
      </c>
      <c r="B144" s="16">
        <v>25</v>
      </c>
      <c r="C144" s="15" t="s">
        <v>75</v>
      </c>
      <c r="D144" t="str">
        <f t="shared" si="18"/>
        <v>Только BODYPUMP25Весовые диски 7,5 кг</v>
      </c>
      <c r="E144" s="42">
        <f t="shared" si="25"/>
        <v>25</v>
      </c>
      <c r="F144" s="15">
        <f t="shared" si="26"/>
        <v>36</v>
      </c>
      <c r="G144" s="182"/>
      <c r="K144" s="44">
        <v>1</v>
      </c>
    </row>
    <row r="145" spans="1:11" x14ac:dyDescent="0.25">
      <c r="A145" s="15" t="s">
        <v>57</v>
      </c>
      <c r="B145" s="16">
        <v>25</v>
      </c>
      <c r="C145" s="15" t="s">
        <v>76</v>
      </c>
      <c r="D145" t="str">
        <f t="shared" si="18"/>
        <v>Только BODYPUMP25Весовые диски 10 кг</v>
      </c>
      <c r="E145" s="42">
        <f t="shared" si="25"/>
        <v>25</v>
      </c>
      <c r="F145" s="15">
        <f t="shared" si="26"/>
        <v>36</v>
      </c>
      <c r="G145" s="182"/>
      <c r="K145" s="44">
        <v>1</v>
      </c>
    </row>
    <row r="146" spans="1:11" x14ac:dyDescent="0.25">
      <c r="A146" s="15" t="s">
        <v>57</v>
      </c>
      <c r="B146" s="16">
        <v>25</v>
      </c>
      <c r="C146" s="15" t="s">
        <v>81</v>
      </c>
      <c r="D146" t="str">
        <f t="shared" si="18"/>
        <v xml:space="preserve">Только BODYPUMP25Степперы SMARTSTEP (и 4 подставки) x 1 на человека </v>
      </c>
      <c r="E146" s="42">
        <v>25</v>
      </c>
      <c r="F146" s="15">
        <v>36</v>
      </c>
      <c r="G146" s="31"/>
      <c r="K146" s="44"/>
    </row>
    <row r="147" spans="1:11" s="10" customFormat="1" x14ac:dyDescent="0.25">
      <c r="A147" s="15" t="s">
        <v>57</v>
      </c>
      <c r="B147" s="16">
        <v>25</v>
      </c>
      <c r="C147" s="18" t="s">
        <v>80</v>
      </c>
      <c r="D147" t="str">
        <f t="shared" si="18"/>
        <v>Только BODYPUMP25Коврики MBX MAT</v>
      </c>
      <c r="E147" s="90">
        <v>25</v>
      </c>
      <c r="F147" s="18">
        <f>F137</f>
        <v>36</v>
      </c>
      <c r="G147" s="27" t="s">
        <v>5</v>
      </c>
      <c r="H147" s="11"/>
      <c r="I147" s="11"/>
      <c r="J147" s="34"/>
      <c r="K147" s="44"/>
    </row>
    <row r="148" spans="1:11" s="5" customFormat="1" x14ac:dyDescent="0.25">
      <c r="A148" s="15" t="s">
        <v>57</v>
      </c>
      <c r="B148" s="16">
        <v>25</v>
      </c>
      <c r="C148" s="17" t="s">
        <v>88</v>
      </c>
      <c r="D148" t="str">
        <f t="shared" si="18"/>
        <v>Только BODYPUMP25Держатели ковриков MBX MAT RACK</v>
      </c>
      <c r="E148" s="91">
        <v>1</v>
      </c>
      <c r="F148" s="17">
        <v>1</v>
      </c>
      <c r="G148" s="28" t="s">
        <v>5</v>
      </c>
      <c r="H148" s="6"/>
      <c r="I148" s="6"/>
      <c r="J148" s="37"/>
      <c r="K148" s="43"/>
    </row>
    <row r="149" spans="1:11" s="46" customFormat="1" ht="15" customHeight="1" x14ac:dyDescent="0.25">
      <c r="A149" s="46" t="s">
        <v>57</v>
      </c>
      <c r="B149" s="47">
        <v>24</v>
      </c>
      <c r="C149" s="46" t="s">
        <v>83</v>
      </c>
      <c r="D149" s="46" t="str">
        <f>A149&amp;B149&amp;C149</f>
        <v>Только BODYPUMP24Грифы SMARTBAR</v>
      </c>
      <c r="E149" s="61">
        <v>24</v>
      </c>
      <c r="F149" s="46">
        <v>24</v>
      </c>
      <c r="G149" s="191" t="s">
        <v>13</v>
      </c>
      <c r="H149" s="48" t="s">
        <v>7</v>
      </c>
      <c r="I149" s="48" t="s">
        <v>11</v>
      </c>
      <c r="J149" s="49" t="s">
        <v>11</v>
      </c>
      <c r="K149"/>
    </row>
    <row r="150" spans="1:11" s="46" customFormat="1" x14ac:dyDescent="0.25">
      <c r="A150" s="46" t="s">
        <v>57</v>
      </c>
      <c r="B150" s="47">
        <v>24</v>
      </c>
      <c r="C150" s="46" t="s">
        <v>82</v>
      </c>
      <c r="D150" s="46" t="str">
        <f t="shared" ref="D150:D172" si="27">A150&amp;B150&amp;C150</f>
        <v>Только BODYPUMP24Наборы весовых дисков (2 x 1 кг + 2 x 2,5 кг + 2 x 5 кг)</v>
      </c>
      <c r="E150" s="61">
        <v>24</v>
      </c>
      <c r="F150" s="46">
        <v>24</v>
      </c>
      <c r="G150" s="191"/>
      <c r="H150" s="48" t="s">
        <v>8</v>
      </c>
      <c r="I150" s="48" t="s">
        <v>7</v>
      </c>
      <c r="J150" s="49" t="s">
        <v>10</v>
      </c>
      <c r="K150"/>
    </row>
    <row r="151" spans="1:11" s="46" customFormat="1" x14ac:dyDescent="0.25">
      <c r="A151" s="46" t="s">
        <v>57</v>
      </c>
      <c r="B151" s="47">
        <v>24</v>
      </c>
      <c r="C151" s="46" t="s">
        <v>70</v>
      </c>
      <c r="D151" s="46" t="str">
        <f t="shared" si="27"/>
        <v>Только BODYPUMP24Стойки</v>
      </c>
      <c r="E151" s="63">
        <v>2</v>
      </c>
      <c r="F151" s="46">
        <v>2</v>
      </c>
      <c r="G151" s="191"/>
      <c r="H151" s="48" t="s">
        <v>9</v>
      </c>
      <c r="I151" s="48" t="s">
        <v>7</v>
      </c>
      <c r="J151" s="49" t="s">
        <v>12</v>
      </c>
      <c r="K151"/>
    </row>
    <row r="152" spans="1:11" s="46" customFormat="1" x14ac:dyDescent="0.25">
      <c r="A152" s="46" t="s">
        <v>57</v>
      </c>
      <c r="B152" s="47">
        <v>24</v>
      </c>
      <c r="C152" s="46" t="s">
        <v>71</v>
      </c>
      <c r="D152" s="46" t="str">
        <f t="shared" si="27"/>
        <v>Только BODYPUMP24Дополнительные весовые диски 1 кг</v>
      </c>
      <c r="E152" s="63">
        <f>$E$149*$K140</f>
        <v>16</v>
      </c>
      <c r="F152" s="46">
        <v>24</v>
      </c>
      <c r="G152" s="191"/>
      <c r="H152" s="48" t="s">
        <v>10</v>
      </c>
      <c r="I152" s="48" t="s">
        <v>11</v>
      </c>
      <c r="J152" s="49" t="s">
        <v>10</v>
      </c>
      <c r="K152" s="43">
        <v>0.66666666666666663</v>
      </c>
    </row>
    <row r="153" spans="1:11" s="46" customFormat="1" x14ac:dyDescent="0.25">
      <c r="A153" s="46" t="s">
        <v>57</v>
      </c>
      <c r="B153" s="47">
        <v>24</v>
      </c>
      <c r="C153" s="46" t="s">
        <v>72</v>
      </c>
      <c r="D153" s="46" t="str">
        <f t="shared" si="27"/>
        <v>Только BODYPUMP24Дополнительные весовые диски 2,5 кг</v>
      </c>
      <c r="E153" s="63">
        <f t="shared" ref="E153:E157" si="28">$E$149*$K141</f>
        <v>32</v>
      </c>
      <c r="F153" s="46">
        <v>24</v>
      </c>
      <c r="G153" s="191"/>
      <c r="H153" s="48"/>
      <c r="I153" s="48"/>
      <c r="J153" s="49"/>
      <c r="K153" s="44">
        <v>1.3333333333333333</v>
      </c>
    </row>
    <row r="154" spans="1:11" s="46" customFormat="1" x14ac:dyDescent="0.25">
      <c r="A154" s="46" t="s">
        <v>57</v>
      </c>
      <c r="B154" s="47">
        <v>24</v>
      </c>
      <c r="C154" s="46" t="s">
        <v>74</v>
      </c>
      <c r="D154" s="46" t="str">
        <f t="shared" si="27"/>
        <v>Только BODYPUMP24Весовые диски 3,7 кг</v>
      </c>
      <c r="E154" s="63">
        <f t="shared" si="28"/>
        <v>24</v>
      </c>
      <c r="F154" s="46">
        <v>24</v>
      </c>
      <c r="G154" s="191"/>
      <c r="H154" s="50" t="s">
        <v>17</v>
      </c>
      <c r="I154" s="48"/>
      <c r="J154" s="49"/>
      <c r="K154" s="44">
        <v>1</v>
      </c>
    </row>
    <row r="155" spans="1:11" s="46" customFormat="1" x14ac:dyDescent="0.25">
      <c r="A155" s="46" t="s">
        <v>57</v>
      </c>
      <c r="B155" s="47">
        <v>24</v>
      </c>
      <c r="C155" s="46" t="s">
        <v>73</v>
      </c>
      <c r="D155" s="46" t="str">
        <f t="shared" si="27"/>
        <v>Только BODYPUMP24Дополнительные весовые диски 5 кг</v>
      </c>
      <c r="E155" s="63">
        <f t="shared" si="28"/>
        <v>24</v>
      </c>
      <c r="F155" s="46">
        <v>24</v>
      </c>
      <c r="G155" s="191"/>
      <c r="H155" s="48"/>
      <c r="I155" s="48"/>
      <c r="J155" s="49"/>
      <c r="K155" s="44">
        <v>1</v>
      </c>
    </row>
    <row r="156" spans="1:11" s="46" customFormat="1" x14ac:dyDescent="0.25">
      <c r="A156" s="46" t="s">
        <v>57</v>
      </c>
      <c r="B156" s="47">
        <v>24</v>
      </c>
      <c r="C156" s="46" t="s">
        <v>75</v>
      </c>
      <c r="D156" s="46" t="str">
        <f t="shared" si="27"/>
        <v>Только BODYPUMP24Весовые диски 7,5 кг</v>
      </c>
      <c r="E156" s="63">
        <f t="shared" si="28"/>
        <v>24</v>
      </c>
      <c r="F156" s="46">
        <v>24</v>
      </c>
      <c r="G156" s="191"/>
      <c r="H156" s="48"/>
      <c r="I156" s="48"/>
      <c r="J156" s="49"/>
      <c r="K156" s="44">
        <v>1</v>
      </c>
    </row>
    <row r="157" spans="1:11" s="46" customFormat="1" x14ac:dyDescent="0.25">
      <c r="A157" s="46" t="s">
        <v>57</v>
      </c>
      <c r="B157" s="47">
        <v>24</v>
      </c>
      <c r="C157" s="46" t="s">
        <v>76</v>
      </c>
      <c r="D157" s="46" t="str">
        <f t="shared" si="27"/>
        <v>Только BODYPUMP24Весовые диски 10 кг</v>
      </c>
      <c r="E157" s="63">
        <f t="shared" si="28"/>
        <v>24</v>
      </c>
      <c r="F157" s="46">
        <v>24</v>
      </c>
      <c r="G157" s="191"/>
      <c r="H157" s="48"/>
      <c r="I157" s="48"/>
      <c r="J157" s="49"/>
      <c r="K157" s="44">
        <v>1</v>
      </c>
    </row>
    <row r="158" spans="1:11" s="46" customFormat="1" x14ac:dyDescent="0.25">
      <c r="A158" s="46" t="s">
        <v>57</v>
      </c>
      <c r="B158" s="47">
        <v>24</v>
      </c>
      <c r="C158" s="46" t="s">
        <v>81</v>
      </c>
      <c r="D158" s="46" t="str">
        <f t="shared" si="27"/>
        <v xml:space="preserve">Только BODYPUMP24Степперы SMARTSTEP (и 4 подставки) x 1 на человека </v>
      </c>
      <c r="E158" s="92">
        <f>E149</f>
        <v>24</v>
      </c>
      <c r="F158" s="52">
        <v>24</v>
      </c>
      <c r="G158" s="51"/>
      <c r="H158" s="48"/>
      <c r="I158" s="48"/>
      <c r="J158" s="49"/>
      <c r="K158" s="44"/>
    </row>
    <row r="159" spans="1:11" s="52" customFormat="1" x14ac:dyDescent="0.25">
      <c r="A159" s="46" t="s">
        <v>57</v>
      </c>
      <c r="B159" s="47">
        <v>24</v>
      </c>
      <c r="C159" s="52" t="s">
        <v>80</v>
      </c>
      <c r="D159" s="46" t="str">
        <f t="shared" si="27"/>
        <v>Только BODYPUMP24Коврики MBX MAT</v>
      </c>
      <c r="E159" s="92">
        <f>E149</f>
        <v>24</v>
      </c>
      <c r="F159" s="52">
        <v>24</v>
      </c>
      <c r="G159" s="53" t="s">
        <v>5</v>
      </c>
      <c r="H159" s="54"/>
      <c r="I159" s="54"/>
      <c r="J159" s="49"/>
      <c r="K159" s="44"/>
    </row>
    <row r="160" spans="1:11" s="55" customFormat="1" x14ac:dyDescent="0.25">
      <c r="A160" s="46" t="s">
        <v>57</v>
      </c>
      <c r="B160" s="47">
        <v>24</v>
      </c>
      <c r="C160" s="55" t="s">
        <v>88</v>
      </c>
      <c r="D160" s="46" t="str">
        <f t="shared" si="27"/>
        <v>Только BODYPUMP24Держатели ковриков MBX MAT RACK</v>
      </c>
      <c r="E160" s="93">
        <v>1</v>
      </c>
      <c r="F160" s="55">
        <v>1</v>
      </c>
      <c r="G160" s="56" t="s">
        <v>5</v>
      </c>
      <c r="H160" s="57"/>
      <c r="I160" s="57"/>
      <c r="J160" s="58"/>
      <c r="K160" s="43"/>
    </row>
    <row r="161" spans="1:11" s="46" customFormat="1" ht="15" customHeight="1" x14ac:dyDescent="0.25">
      <c r="A161" s="46" t="s">
        <v>57</v>
      </c>
      <c r="B161" s="47">
        <v>23</v>
      </c>
      <c r="C161" s="46" t="s">
        <v>83</v>
      </c>
      <c r="D161" s="46" t="str">
        <f t="shared" si="27"/>
        <v>Только BODYPUMP23Грифы SMARTBAR</v>
      </c>
      <c r="E161" s="94">
        <v>23</v>
      </c>
      <c r="F161" s="46">
        <v>24</v>
      </c>
      <c r="G161" s="191" t="s">
        <v>13</v>
      </c>
      <c r="H161" s="48" t="s">
        <v>7</v>
      </c>
      <c r="I161" s="48" t="s">
        <v>11</v>
      </c>
      <c r="J161" s="49" t="s">
        <v>11</v>
      </c>
      <c r="K161"/>
    </row>
    <row r="162" spans="1:11" s="46" customFormat="1" x14ac:dyDescent="0.25">
      <c r="A162" s="46" t="s">
        <v>57</v>
      </c>
      <c r="B162" s="47">
        <v>23</v>
      </c>
      <c r="C162" s="46" t="s">
        <v>82</v>
      </c>
      <c r="D162" s="46" t="str">
        <f t="shared" si="27"/>
        <v>Только BODYPUMP23Наборы весовых дисков (2 x 1 кг + 2 x 2,5 кг + 2 x 5 кг)</v>
      </c>
      <c r="E162" s="94">
        <v>23</v>
      </c>
      <c r="F162" s="46">
        <v>24</v>
      </c>
      <c r="G162" s="191"/>
      <c r="H162" s="48" t="s">
        <v>8</v>
      </c>
      <c r="I162" s="48" t="s">
        <v>7</v>
      </c>
      <c r="J162" s="49" t="s">
        <v>10</v>
      </c>
      <c r="K162"/>
    </row>
    <row r="163" spans="1:11" s="46" customFormat="1" x14ac:dyDescent="0.25">
      <c r="A163" s="46" t="s">
        <v>57</v>
      </c>
      <c r="B163" s="47">
        <v>23</v>
      </c>
      <c r="C163" s="46" t="s">
        <v>70</v>
      </c>
      <c r="D163" s="46" t="str">
        <f t="shared" si="27"/>
        <v>Только BODYPUMP23Стойки</v>
      </c>
      <c r="E163" s="63">
        <v>2</v>
      </c>
      <c r="F163" s="46">
        <v>2</v>
      </c>
      <c r="G163" s="191"/>
      <c r="H163" s="48" t="s">
        <v>9</v>
      </c>
      <c r="I163" s="48" t="s">
        <v>7</v>
      </c>
      <c r="J163" s="49" t="s">
        <v>12</v>
      </c>
      <c r="K163"/>
    </row>
    <row r="164" spans="1:11" s="46" customFormat="1" x14ac:dyDescent="0.25">
      <c r="A164" s="46" t="s">
        <v>57</v>
      </c>
      <c r="B164" s="47">
        <v>23</v>
      </c>
      <c r="C164" s="46" t="s">
        <v>71</v>
      </c>
      <c r="D164" s="46" t="str">
        <f t="shared" si="27"/>
        <v>Только BODYPUMP23Дополнительные весовые диски 1 кг</v>
      </c>
      <c r="E164" s="63">
        <f>$E$161*$K152</f>
        <v>15.333333333333332</v>
      </c>
      <c r="F164" s="46">
        <v>24</v>
      </c>
      <c r="G164" s="191"/>
      <c r="H164" s="48" t="s">
        <v>10</v>
      </c>
      <c r="I164" s="48" t="s">
        <v>11</v>
      </c>
      <c r="J164" s="49" t="s">
        <v>10</v>
      </c>
      <c r="K164" s="43">
        <v>0.66666666666666663</v>
      </c>
    </row>
    <row r="165" spans="1:11" s="46" customFormat="1" x14ac:dyDescent="0.25">
      <c r="A165" s="46" t="s">
        <v>57</v>
      </c>
      <c r="B165" s="47">
        <v>23</v>
      </c>
      <c r="C165" s="46" t="s">
        <v>72</v>
      </c>
      <c r="D165" s="46" t="str">
        <f t="shared" si="27"/>
        <v>Только BODYPUMP23Дополнительные весовые диски 2,5 кг</v>
      </c>
      <c r="E165" s="63">
        <f t="shared" ref="E165:E169" si="29">$E$161*$K153</f>
        <v>30.666666666666664</v>
      </c>
      <c r="F165" s="46">
        <v>24</v>
      </c>
      <c r="G165" s="191"/>
      <c r="H165" s="48"/>
      <c r="I165" s="48"/>
      <c r="J165" s="49"/>
      <c r="K165" s="44">
        <v>1.3333333333333333</v>
      </c>
    </row>
    <row r="166" spans="1:11" s="46" customFormat="1" x14ac:dyDescent="0.25">
      <c r="A166" s="46" t="s">
        <v>57</v>
      </c>
      <c r="B166" s="47">
        <v>23</v>
      </c>
      <c r="C166" s="46" t="s">
        <v>74</v>
      </c>
      <c r="D166" s="46" t="str">
        <f t="shared" si="27"/>
        <v>Только BODYPUMP23Весовые диски 3,7 кг</v>
      </c>
      <c r="E166" s="63">
        <f t="shared" si="29"/>
        <v>23</v>
      </c>
      <c r="F166" s="46">
        <v>24</v>
      </c>
      <c r="G166" s="191"/>
      <c r="H166" s="50" t="s">
        <v>17</v>
      </c>
      <c r="I166" s="48"/>
      <c r="J166" s="49"/>
      <c r="K166" s="44">
        <v>1</v>
      </c>
    </row>
    <row r="167" spans="1:11" s="46" customFormat="1" x14ac:dyDescent="0.25">
      <c r="A167" s="46" t="s">
        <v>57</v>
      </c>
      <c r="B167" s="47">
        <v>23</v>
      </c>
      <c r="C167" s="46" t="s">
        <v>73</v>
      </c>
      <c r="D167" s="46" t="str">
        <f t="shared" si="27"/>
        <v>Только BODYPUMP23Дополнительные весовые диски 5 кг</v>
      </c>
      <c r="E167" s="63">
        <f t="shared" si="29"/>
        <v>23</v>
      </c>
      <c r="F167" s="46">
        <v>24</v>
      </c>
      <c r="G167" s="191"/>
      <c r="H167" s="48"/>
      <c r="I167" s="48"/>
      <c r="J167" s="49"/>
      <c r="K167" s="44">
        <v>1</v>
      </c>
    </row>
    <row r="168" spans="1:11" s="46" customFormat="1" x14ac:dyDescent="0.25">
      <c r="A168" s="46" t="s">
        <v>57</v>
      </c>
      <c r="B168" s="47">
        <v>23</v>
      </c>
      <c r="C168" s="46" t="s">
        <v>75</v>
      </c>
      <c r="D168" s="46" t="str">
        <f t="shared" si="27"/>
        <v>Только BODYPUMP23Весовые диски 7,5 кг</v>
      </c>
      <c r="E168" s="63">
        <f t="shared" si="29"/>
        <v>23</v>
      </c>
      <c r="F168" s="46">
        <v>24</v>
      </c>
      <c r="G168" s="191"/>
      <c r="H168" s="48"/>
      <c r="I168" s="48"/>
      <c r="J168" s="49"/>
      <c r="K168" s="44">
        <v>1</v>
      </c>
    </row>
    <row r="169" spans="1:11" s="46" customFormat="1" x14ac:dyDescent="0.25">
      <c r="A169" s="46" t="s">
        <v>57</v>
      </c>
      <c r="B169" s="47">
        <v>23</v>
      </c>
      <c r="C169" s="46" t="s">
        <v>76</v>
      </c>
      <c r="D169" s="46" t="str">
        <f t="shared" si="27"/>
        <v>Только BODYPUMP23Весовые диски 10 кг</v>
      </c>
      <c r="E169" s="63">
        <f t="shared" si="29"/>
        <v>23</v>
      </c>
      <c r="F169" s="46">
        <v>24</v>
      </c>
      <c r="G169" s="191"/>
      <c r="H169" s="48"/>
      <c r="I169" s="48"/>
      <c r="J169" s="49"/>
      <c r="K169" s="44">
        <v>1</v>
      </c>
    </row>
    <row r="170" spans="1:11" s="46" customFormat="1" x14ac:dyDescent="0.25">
      <c r="A170" s="46" t="s">
        <v>57</v>
      </c>
      <c r="B170" s="47">
        <v>23</v>
      </c>
      <c r="C170" s="46" t="s">
        <v>81</v>
      </c>
      <c r="D170" s="46" t="str">
        <f t="shared" si="27"/>
        <v xml:space="preserve">Только BODYPUMP23Степперы SMARTSTEP (и 4 подставки) x 1 на человека </v>
      </c>
      <c r="E170" s="94">
        <f>E161</f>
        <v>23</v>
      </c>
      <c r="F170" s="52">
        <v>24</v>
      </c>
      <c r="G170" s="51"/>
      <c r="H170" s="48"/>
      <c r="I170" s="48"/>
      <c r="J170" s="49"/>
      <c r="K170" s="44"/>
    </row>
    <row r="171" spans="1:11" s="52" customFormat="1" x14ac:dyDescent="0.25">
      <c r="A171" s="46" t="s">
        <v>57</v>
      </c>
      <c r="B171" s="47">
        <v>23</v>
      </c>
      <c r="C171" s="52" t="s">
        <v>80</v>
      </c>
      <c r="D171" s="46" t="str">
        <f t="shared" si="27"/>
        <v>Только BODYPUMP23Коврики MBX MAT</v>
      </c>
      <c r="E171" s="95">
        <f>E161</f>
        <v>23</v>
      </c>
      <c r="F171" s="52">
        <v>24</v>
      </c>
      <c r="G171" s="53" t="s">
        <v>5</v>
      </c>
      <c r="H171" s="54"/>
      <c r="I171" s="54"/>
      <c r="J171" s="49"/>
      <c r="K171" s="44"/>
    </row>
    <row r="172" spans="1:11" s="55" customFormat="1" x14ac:dyDescent="0.25">
      <c r="A172" s="46" t="s">
        <v>57</v>
      </c>
      <c r="B172" s="47">
        <v>23</v>
      </c>
      <c r="C172" s="55" t="s">
        <v>88</v>
      </c>
      <c r="D172" s="46" t="str">
        <f t="shared" si="27"/>
        <v>Только BODYPUMP23Держатели ковриков MBX MAT RACK</v>
      </c>
      <c r="E172" s="96">
        <v>1</v>
      </c>
      <c r="F172" s="55">
        <v>1</v>
      </c>
      <c r="G172" s="56" t="s">
        <v>5</v>
      </c>
      <c r="H172" s="57"/>
      <c r="I172" s="57"/>
      <c r="J172" s="58"/>
      <c r="K172" s="43"/>
    </row>
    <row r="173" spans="1:11" s="46" customFormat="1" ht="15" customHeight="1" x14ac:dyDescent="0.25">
      <c r="A173" s="46" t="s">
        <v>57</v>
      </c>
      <c r="B173" s="47">
        <v>22</v>
      </c>
      <c r="C173" s="46" t="s">
        <v>83</v>
      </c>
      <c r="D173" s="46" t="str">
        <f>A173&amp;B173&amp;C173</f>
        <v>Только BODYPUMP22Грифы SMARTBAR</v>
      </c>
      <c r="E173" s="94">
        <v>22</v>
      </c>
      <c r="F173" s="46">
        <v>24</v>
      </c>
      <c r="G173" s="191" t="s">
        <v>13</v>
      </c>
      <c r="H173" s="48" t="s">
        <v>7</v>
      </c>
      <c r="I173" s="48" t="s">
        <v>11</v>
      </c>
      <c r="J173" s="49" t="s">
        <v>11</v>
      </c>
      <c r="K173"/>
    </row>
    <row r="174" spans="1:11" s="46" customFormat="1" x14ac:dyDescent="0.25">
      <c r="A174" s="46" t="s">
        <v>57</v>
      </c>
      <c r="B174" s="47">
        <v>22</v>
      </c>
      <c r="C174" s="46" t="s">
        <v>82</v>
      </c>
      <c r="D174" s="46" t="str">
        <f t="shared" ref="D174:D220" si="30">A174&amp;B174&amp;C174</f>
        <v>Только BODYPUMP22Наборы весовых дисков (2 x 1 кг + 2 x 2,5 кг + 2 x 5 кг)</v>
      </c>
      <c r="E174" s="94">
        <v>22</v>
      </c>
      <c r="F174" s="46">
        <v>24</v>
      </c>
      <c r="G174" s="191"/>
      <c r="H174" s="48" t="s">
        <v>8</v>
      </c>
      <c r="I174" s="48" t="s">
        <v>7</v>
      </c>
      <c r="J174" s="49" t="s">
        <v>10</v>
      </c>
      <c r="K174"/>
    </row>
    <row r="175" spans="1:11" s="46" customFormat="1" x14ac:dyDescent="0.25">
      <c r="A175" s="46" t="s">
        <v>57</v>
      </c>
      <c r="B175" s="47">
        <v>22</v>
      </c>
      <c r="C175" s="46" t="s">
        <v>70</v>
      </c>
      <c r="D175" s="46" t="str">
        <f t="shared" si="30"/>
        <v>Только BODYPUMP22Стойки</v>
      </c>
      <c r="E175" s="94">
        <v>2</v>
      </c>
      <c r="F175" s="46">
        <v>2</v>
      </c>
      <c r="G175" s="191"/>
      <c r="H175" s="48" t="s">
        <v>9</v>
      </c>
      <c r="I175" s="48" t="s">
        <v>7</v>
      </c>
      <c r="J175" s="49" t="s">
        <v>12</v>
      </c>
      <c r="K175"/>
    </row>
    <row r="176" spans="1:11" s="46" customFormat="1" x14ac:dyDescent="0.25">
      <c r="A176" s="46" t="s">
        <v>57</v>
      </c>
      <c r="B176" s="47">
        <v>22</v>
      </c>
      <c r="C176" s="46" t="s">
        <v>71</v>
      </c>
      <c r="D176" s="46" t="str">
        <f t="shared" si="30"/>
        <v>Только BODYPUMP22Дополнительные весовые диски 1 кг</v>
      </c>
      <c r="E176" s="63">
        <f>$E$173*$K164</f>
        <v>14.666666666666666</v>
      </c>
      <c r="F176" s="46">
        <v>24</v>
      </c>
      <c r="G176" s="191"/>
      <c r="H176" s="48" t="s">
        <v>10</v>
      </c>
      <c r="I176" s="48" t="s">
        <v>11</v>
      </c>
      <c r="J176" s="49" t="s">
        <v>10</v>
      </c>
      <c r="K176" s="43">
        <v>0.66666666666666663</v>
      </c>
    </row>
    <row r="177" spans="1:11" s="46" customFormat="1" x14ac:dyDescent="0.25">
      <c r="A177" s="46" t="s">
        <v>57</v>
      </c>
      <c r="B177" s="47">
        <v>22</v>
      </c>
      <c r="C177" s="46" t="s">
        <v>72</v>
      </c>
      <c r="D177" s="46" t="str">
        <f t="shared" si="30"/>
        <v>Только BODYPUMP22Дополнительные весовые диски 2,5 кг</v>
      </c>
      <c r="E177" s="63">
        <f t="shared" ref="E177:E181" si="31">$E$173*$K165</f>
        <v>29.333333333333332</v>
      </c>
      <c r="F177" s="46">
        <v>24</v>
      </c>
      <c r="G177" s="191"/>
      <c r="H177" s="48"/>
      <c r="I177" s="48"/>
      <c r="J177" s="49"/>
      <c r="K177" s="44">
        <v>1.3333333333333333</v>
      </c>
    </row>
    <row r="178" spans="1:11" s="46" customFormat="1" x14ac:dyDescent="0.25">
      <c r="A178" s="46" t="s">
        <v>57</v>
      </c>
      <c r="B178" s="47">
        <v>22</v>
      </c>
      <c r="C178" s="46" t="s">
        <v>74</v>
      </c>
      <c r="D178" s="46" t="str">
        <f t="shared" si="30"/>
        <v>Только BODYPUMP22Весовые диски 3,7 кг</v>
      </c>
      <c r="E178" s="63">
        <f t="shared" si="31"/>
        <v>22</v>
      </c>
      <c r="F178" s="46">
        <v>24</v>
      </c>
      <c r="G178" s="191"/>
      <c r="H178" s="50" t="s">
        <v>17</v>
      </c>
      <c r="I178" s="48"/>
      <c r="J178" s="49"/>
      <c r="K178" s="44">
        <v>1</v>
      </c>
    </row>
    <row r="179" spans="1:11" s="46" customFormat="1" x14ac:dyDescent="0.25">
      <c r="A179" s="46" t="s">
        <v>57</v>
      </c>
      <c r="B179" s="47">
        <v>22</v>
      </c>
      <c r="C179" s="46" t="s">
        <v>73</v>
      </c>
      <c r="D179" s="46" t="str">
        <f t="shared" si="30"/>
        <v>Только BODYPUMP22Дополнительные весовые диски 5 кг</v>
      </c>
      <c r="E179" s="63">
        <f t="shared" si="31"/>
        <v>22</v>
      </c>
      <c r="F179" s="46">
        <v>24</v>
      </c>
      <c r="G179" s="191"/>
      <c r="H179" s="48"/>
      <c r="I179" s="48"/>
      <c r="J179" s="49"/>
      <c r="K179" s="44">
        <v>1</v>
      </c>
    </row>
    <row r="180" spans="1:11" s="46" customFormat="1" x14ac:dyDescent="0.25">
      <c r="A180" s="46" t="s">
        <v>57</v>
      </c>
      <c r="B180" s="47">
        <v>22</v>
      </c>
      <c r="C180" s="46" t="s">
        <v>75</v>
      </c>
      <c r="D180" s="46" t="str">
        <f t="shared" si="30"/>
        <v>Только BODYPUMP22Весовые диски 7,5 кг</v>
      </c>
      <c r="E180" s="63">
        <f t="shared" si="31"/>
        <v>22</v>
      </c>
      <c r="F180" s="46">
        <v>24</v>
      </c>
      <c r="G180" s="191"/>
      <c r="H180" s="48"/>
      <c r="I180" s="48"/>
      <c r="J180" s="49"/>
      <c r="K180" s="44">
        <v>1</v>
      </c>
    </row>
    <row r="181" spans="1:11" s="46" customFormat="1" x14ac:dyDescent="0.25">
      <c r="A181" s="46" t="s">
        <v>57</v>
      </c>
      <c r="B181" s="47">
        <v>22</v>
      </c>
      <c r="C181" s="46" t="s">
        <v>76</v>
      </c>
      <c r="D181" s="46" t="str">
        <f t="shared" si="30"/>
        <v>Только BODYPUMP22Весовые диски 10 кг</v>
      </c>
      <c r="E181" s="63">
        <f t="shared" si="31"/>
        <v>22</v>
      </c>
      <c r="F181" s="46">
        <v>24</v>
      </c>
      <c r="G181" s="191"/>
      <c r="H181" s="48"/>
      <c r="I181" s="48"/>
      <c r="J181" s="49"/>
      <c r="K181" s="44">
        <v>1</v>
      </c>
    </row>
    <row r="182" spans="1:11" s="46" customFormat="1" x14ac:dyDescent="0.25">
      <c r="A182" s="46" t="s">
        <v>57</v>
      </c>
      <c r="B182" s="47">
        <v>22</v>
      </c>
      <c r="C182" s="46" t="s">
        <v>81</v>
      </c>
      <c r="D182" s="46" t="str">
        <f t="shared" si="30"/>
        <v xml:space="preserve">Только BODYPUMP22Степперы SMARTSTEP (и 4 подставки) x 1 на человека </v>
      </c>
      <c r="E182" s="94">
        <f>E173</f>
        <v>22</v>
      </c>
      <c r="F182" s="52">
        <v>24</v>
      </c>
      <c r="G182" s="51"/>
      <c r="H182" s="48"/>
      <c r="I182" s="48"/>
      <c r="J182" s="49"/>
      <c r="K182" s="44"/>
    </row>
    <row r="183" spans="1:11" s="52" customFormat="1" x14ac:dyDescent="0.25">
      <c r="A183" s="46" t="s">
        <v>57</v>
      </c>
      <c r="B183" s="47">
        <v>22</v>
      </c>
      <c r="C183" s="52" t="s">
        <v>80</v>
      </c>
      <c r="D183" s="46" t="str">
        <f t="shared" si="30"/>
        <v>Только BODYPUMP22Коврики MBX MAT</v>
      </c>
      <c r="E183" s="95">
        <f>E173</f>
        <v>22</v>
      </c>
      <c r="F183" s="52">
        <v>24</v>
      </c>
      <c r="G183" s="53" t="s">
        <v>5</v>
      </c>
      <c r="H183" s="54"/>
      <c r="I183" s="54"/>
      <c r="J183" s="49"/>
      <c r="K183" s="44"/>
    </row>
    <row r="184" spans="1:11" s="55" customFormat="1" x14ac:dyDescent="0.25">
      <c r="A184" s="46" t="s">
        <v>57</v>
      </c>
      <c r="B184" s="47">
        <v>22</v>
      </c>
      <c r="C184" s="55" t="s">
        <v>88</v>
      </c>
      <c r="D184" s="46" t="str">
        <f t="shared" si="30"/>
        <v>Только BODYPUMP22Держатели ковриков MBX MAT RACK</v>
      </c>
      <c r="E184" s="96">
        <v>1</v>
      </c>
      <c r="F184" s="55">
        <v>1</v>
      </c>
      <c r="G184" s="56" t="s">
        <v>5</v>
      </c>
      <c r="H184" s="57"/>
      <c r="I184" s="57"/>
      <c r="J184" s="58"/>
      <c r="K184" s="43"/>
    </row>
    <row r="185" spans="1:11" s="46" customFormat="1" ht="15" customHeight="1" x14ac:dyDescent="0.25">
      <c r="A185" s="46" t="s">
        <v>57</v>
      </c>
      <c r="B185" s="47">
        <v>21</v>
      </c>
      <c r="C185" s="46" t="s">
        <v>83</v>
      </c>
      <c r="D185" s="46" t="str">
        <f t="shared" si="30"/>
        <v>Только BODYPUMP21Грифы SMARTBAR</v>
      </c>
      <c r="E185" s="94">
        <v>21</v>
      </c>
      <c r="F185" s="46">
        <v>24</v>
      </c>
      <c r="G185" s="191" t="s">
        <v>13</v>
      </c>
      <c r="H185" s="48" t="s">
        <v>7</v>
      </c>
      <c r="I185" s="48" t="s">
        <v>11</v>
      </c>
      <c r="J185" s="49" t="s">
        <v>11</v>
      </c>
      <c r="K185"/>
    </row>
    <row r="186" spans="1:11" s="46" customFormat="1" x14ac:dyDescent="0.25">
      <c r="A186" s="46" t="s">
        <v>57</v>
      </c>
      <c r="B186" s="47">
        <v>21</v>
      </c>
      <c r="C186" s="46" t="s">
        <v>82</v>
      </c>
      <c r="D186" s="46" t="str">
        <f t="shared" si="30"/>
        <v>Только BODYPUMP21Наборы весовых дисков (2 x 1 кг + 2 x 2,5 кг + 2 x 5 кг)</v>
      </c>
      <c r="E186" s="94">
        <v>21</v>
      </c>
      <c r="F186" s="46">
        <v>24</v>
      </c>
      <c r="G186" s="191"/>
      <c r="H186" s="48" t="s">
        <v>8</v>
      </c>
      <c r="I186" s="48" t="s">
        <v>7</v>
      </c>
      <c r="J186" s="49" t="s">
        <v>10</v>
      </c>
      <c r="K186"/>
    </row>
    <row r="187" spans="1:11" s="46" customFormat="1" x14ac:dyDescent="0.25">
      <c r="A187" s="46" t="s">
        <v>57</v>
      </c>
      <c r="B187" s="47">
        <v>21</v>
      </c>
      <c r="C187" s="46" t="s">
        <v>70</v>
      </c>
      <c r="D187" s="46" t="str">
        <f t="shared" si="30"/>
        <v>Только BODYPUMP21Стойки</v>
      </c>
      <c r="E187" s="94">
        <v>2</v>
      </c>
      <c r="F187" s="46">
        <v>2</v>
      </c>
      <c r="G187" s="191"/>
      <c r="H187" s="48" t="s">
        <v>9</v>
      </c>
      <c r="I187" s="48" t="s">
        <v>7</v>
      </c>
      <c r="J187" s="49" t="s">
        <v>12</v>
      </c>
      <c r="K187"/>
    </row>
    <row r="188" spans="1:11" s="46" customFormat="1" x14ac:dyDescent="0.25">
      <c r="A188" s="46" t="s">
        <v>57</v>
      </c>
      <c r="B188" s="47">
        <v>21</v>
      </c>
      <c r="C188" s="46" t="s">
        <v>71</v>
      </c>
      <c r="D188" s="46" t="str">
        <f t="shared" si="30"/>
        <v>Только BODYPUMP21Дополнительные весовые диски 1 кг</v>
      </c>
      <c r="E188" s="63">
        <f>$E$185*$K176</f>
        <v>14</v>
      </c>
      <c r="F188" s="46">
        <v>24</v>
      </c>
      <c r="G188" s="191"/>
      <c r="H188" s="48" t="s">
        <v>10</v>
      </c>
      <c r="I188" s="48" t="s">
        <v>11</v>
      </c>
      <c r="J188" s="49" t="s">
        <v>10</v>
      </c>
      <c r="K188" s="43">
        <v>0.66666666666666663</v>
      </c>
    </row>
    <row r="189" spans="1:11" s="46" customFormat="1" x14ac:dyDescent="0.25">
      <c r="A189" s="46" t="s">
        <v>57</v>
      </c>
      <c r="B189" s="47">
        <v>21</v>
      </c>
      <c r="C189" s="46" t="s">
        <v>72</v>
      </c>
      <c r="D189" s="46" t="str">
        <f t="shared" si="30"/>
        <v>Только BODYPUMP21Дополнительные весовые диски 2,5 кг</v>
      </c>
      <c r="E189" s="63">
        <f t="shared" ref="E189:E193" si="32">$E$185*$K177</f>
        <v>28</v>
      </c>
      <c r="F189" s="46">
        <v>24</v>
      </c>
      <c r="G189" s="191"/>
      <c r="H189" s="48"/>
      <c r="I189" s="48"/>
      <c r="J189" s="49"/>
      <c r="K189" s="44">
        <v>1.3333333333333333</v>
      </c>
    </row>
    <row r="190" spans="1:11" s="46" customFormat="1" x14ac:dyDescent="0.25">
      <c r="A190" s="46" t="s">
        <v>57</v>
      </c>
      <c r="B190" s="47">
        <v>21</v>
      </c>
      <c r="C190" s="46" t="s">
        <v>74</v>
      </c>
      <c r="D190" s="46" t="str">
        <f t="shared" si="30"/>
        <v>Только BODYPUMP21Весовые диски 3,7 кг</v>
      </c>
      <c r="E190" s="63">
        <f t="shared" si="32"/>
        <v>21</v>
      </c>
      <c r="F190" s="46">
        <v>24</v>
      </c>
      <c r="G190" s="191"/>
      <c r="H190" s="50" t="s">
        <v>17</v>
      </c>
      <c r="I190" s="48"/>
      <c r="J190" s="49"/>
      <c r="K190" s="44">
        <v>1</v>
      </c>
    </row>
    <row r="191" spans="1:11" s="46" customFormat="1" x14ac:dyDescent="0.25">
      <c r="A191" s="46" t="s">
        <v>57</v>
      </c>
      <c r="B191" s="47">
        <v>21</v>
      </c>
      <c r="C191" s="46" t="s">
        <v>73</v>
      </c>
      <c r="D191" s="46" t="str">
        <f t="shared" si="30"/>
        <v>Только BODYPUMP21Дополнительные весовые диски 5 кг</v>
      </c>
      <c r="E191" s="63">
        <f t="shared" si="32"/>
        <v>21</v>
      </c>
      <c r="F191" s="46">
        <v>24</v>
      </c>
      <c r="G191" s="191"/>
      <c r="H191" s="48"/>
      <c r="I191" s="48"/>
      <c r="J191" s="49"/>
      <c r="K191" s="44">
        <v>1</v>
      </c>
    </row>
    <row r="192" spans="1:11" s="46" customFormat="1" x14ac:dyDescent="0.25">
      <c r="A192" s="46" t="s">
        <v>57</v>
      </c>
      <c r="B192" s="47">
        <v>21</v>
      </c>
      <c r="C192" s="46" t="s">
        <v>75</v>
      </c>
      <c r="D192" s="46" t="str">
        <f t="shared" si="30"/>
        <v>Только BODYPUMP21Весовые диски 7,5 кг</v>
      </c>
      <c r="E192" s="63">
        <f t="shared" si="32"/>
        <v>21</v>
      </c>
      <c r="F192" s="46">
        <v>24</v>
      </c>
      <c r="G192" s="191"/>
      <c r="H192" s="48"/>
      <c r="I192" s="48"/>
      <c r="J192" s="49"/>
      <c r="K192" s="44">
        <v>1</v>
      </c>
    </row>
    <row r="193" spans="1:11" s="46" customFormat="1" x14ac:dyDescent="0.25">
      <c r="A193" s="46" t="s">
        <v>57</v>
      </c>
      <c r="B193" s="47">
        <v>21</v>
      </c>
      <c r="C193" s="46" t="s">
        <v>76</v>
      </c>
      <c r="D193" s="46" t="str">
        <f t="shared" si="30"/>
        <v>Только BODYPUMP21Весовые диски 10 кг</v>
      </c>
      <c r="E193" s="63">
        <f t="shared" si="32"/>
        <v>21</v>
      </c>
      <c r="F193" s="46">
        <v>24</v>
      </c>
      <c r="G193" s="191"/>
      <c r="H193" s="48"/>
      <c r="I193" s="48"/>
      <c r="J193" s="49"/>
      <c r="K193" s="44">
        <v>1</v>
      </c>
    </row>
    <row r="194" spans="1:11" s="46" customFormat="1" x14ac:dyDescent="0.25">
      <c r="A194" s="46" t="s">
        <v>57</v>
      </c>
      <c r="B194" s="47">
        <v>21</v>
      </c>
      <c r="C194" s="46" t="s">
        <v>81</v>
      </c>
      <c r="D194" s="46" t="str">
        <f t="shared" si="30"/>
        <v xml:space="preserve">Только BODYPUMP21Степперы SMARTSTEP (и 4 подставки) x 1 на человека </v>
      </c>
      <c r="E194" s="42">
        <f>E185</f>
        <v>21</v>
      </c>
      <c r="F194" s="52">
        <v>24</v>
      </c>
      <c r="G194" s="51"/>
      <c r="H194" s="48"/>
      <c r="I194" s="48"/>
      <c r="J194" s="49"/>
      <c r="K194" s="44"/>
    </row>
    <row r="195" spans="1:11" s="52" customFormat="1" x14ac:dyDescent="0.25">
      <c r="A195" s="46" t="s">
        <v>57</v>
      </c>
      <c r="B195" s="47">
        <v>21</v>
      </c>
      <c r="C195" s="52" t="s">
        <v>80</v>
      </c>
      <c r="D195" s="46" t="str">
        <f t="shared" si="30"/>
        <v>Только BODYPUMP21Коврики MBX MAT</v>
      </c>
      <c r="E195" s="90">
        <f>E185</f>
        <v>21</v>
      </c>
      <c r="F195" s="52">
        <v>24</v>
      </c>
      <c r="G195" s="53" t="s">
        <v>5</v>
      </c>
      <c r="H195" s="54"/>
      <c r="I195" s="54"/>
      <c r="J195" s="49"/>
      <c r="K195" s="44"/>
    </row>
    <row r="196" spans="1:11" s="55" customFormat="1" x14ac:dyDescent="0.25">
      <c r="A196" s="46" t="s">
        <v>57</v>
      </c>
      <c r="B196" s="47">
        <v>21</v>
      </c>
      <c r="C196" s="55" t="s">
        <v>88</v>
      </c>
      <c r="D196" s="46" t="str">
        <f t="shared" si="30"/>
        <v>Только BODYPUMP21Держатели ковриков MBX MAT RACK</v>
      </c>
      <c r="E196" s="91">
        <v>1</v>
      </c>
      <c r="F196" s="55">
        <v>1</v>
      </c>
      <c r="G196" s="56" t="s">
        <v>5</v>
      </c>
      <c r="H196" s="57"/>
      <c r="I196" s="57"/>
      <c r="J196" s="58"/>
      <c r="K196" s="43"/>
    </row>
    <row r="197" spans="1:11" s="46" customFormat="1" ht="15" customHeight="1" x14ac:dyDescent="0.25">
      <c r="A197" s="46" t="s">
        <v>57</v>
      </c>
      <c r="B197" s="47">
        <v>20</v>
      </c>
      <c r="C197" s="46" t="s">
        <v>83</v>
      </c>
      <c r="D197" s="46" t="str">
        <f t="shared" si="30"/>
        <v>Только BODYPUMP20Грифы SMARTBAR</v>
      </c>
      <c r="E197" s="94">
        <v>20</v>
      </c>
      <c r="F197" s="46">
        <v>24</v>
      </c>
      <c r="G197" s="191" t="s">
        <v>13</v>
      </c>
      <c r="H197" s="48" t="s">
        <v>7</v>
      </c>
      <c r="I197" s="48" t="s">
        <v>11</v>
      </c>
      <c r="J197" s="49" t="s">
        <v>11</v>
      </c>
      <c r="K197"/>
    </row>
    <row r="198" spans="1:11" s="46" customFormat="1" x14ac:dyDescent="0.25">
      <c r="A198" s="46" t="s">
        <v>57</v>
      </c>
      <c r="B198" s="47">
        <v>20</v>
      </c>
      <c r="C198" s="46" t="s">
        <v>82</v>
      </c>
      <c r="D198" s="46" t="str">
        <f t="shared" si="30"/>
        <v>Только BODYPUMP20Наборы весовых дисков (2 x 1 кг + 2 x 2,5 кг + 2 x 5 кг)</v>
      </c>
      <c r="E198" s="94">
        <v>20</v>
      </c>
      <c r="F198" s="46">
        <v>24</v>
      </c>
      <c r="G198" s="191"/>
      <c r="H198" s="48" t="s">
        <v>8</v>
      </c>
      <c r="I198" s="48" t="s">
        <v>7</v>
      </c>
      <c r="J198" s="49" t="s">
        <v>10</v>
      </c>
      <c r="K198"/>
    </row>
    <row r="199" spans="1:11" s="46" customFormat="1" x14ac:dyDescent="0.25">
      <c r="A199" s="46" t="s">
        <v>57</v>
      </c>
      <c r="B199" s="47">
        <v>20</v>
      </c>
      <c r="C199" s="46" t="s">
        <v>70</v>
      </c>
      <c r="D199" s="46" t="str">
        <f t="shared" si="30"/>
        <v>Только BODYPUMP20Стойки</v>
      </c>
      <c r="E199" s="94">
        <v>2</v>
      </c>
      <c r="F199" s="46">
        <v>2</v>
      </c>
      <c r="G199" s="191"/>
      <c r="H199" s="48" t="s">
        <v>9</v>
      </c>
      <c r="I199" s="48" t="s">
        <v>7</v>
      </c>
      <c r="J199" s="49" t="s">
        <v>12</v>
      </c>
      <c r="K199"/>
    </row>
    <row r="200" spans="1:11" s="46" customFormat="1" x14ac:dyDescent="0.25">
      <c r="A200" s="46" t="s">
        <v>57</v>
      </c>
      <c r="B200" s="47">
        <v>20</v>
      </c>
      <c r="C200" s="46" t="s">
        <v>71</v>
      </c>
      <c r="D200" s="46" t="str">
        <f t="shared" si="30"/>
        <v>Только BODYPUMP20Дополнительные весовые диски 1 кг</v>
      </c>
      <c r="E200" s="63">
        <f>$E$197*$K188</f>
        <v>13.333333333333332</v>
      </c>
      <c r="F200" s="46">
        <v>24</v>
      </c>
      <c r="G200" s="191"/>
      <c r="H200" s="48" t="s">
        <v>10</v>
      </c>
      <c r="I200" s="48" t="s">
        <v>11</v>
      </c>
      <c r="J200" s="49" t="s">
        <v>10</v>
      </c>
      <c r="K200" s="43">
        <v>0.66666666666666663</v>
      </c>
    </row>
    <row r="201" spans="1:11" s="46" customFormat="1" x14ac:dyDescent="0.25">
      <c r="A201" s="46" t="s">
        <v>57</v>
      </c>
      <c r="B201" s="47">
        <v>20</v>
      </c>
      <c r="C201" s="46" t="s">
        <v>72</v>
      </c>
      <c r="D201" s="46" t="str">
        <f t="shared" si="30"/>
        <v>Только BODYPUMP20Дополнительные весовые диски 2,5 кг</v>
      </c>
      <c r="E201" s="63">
        <f t="shared" ref="E201:E205" si="33">$E$197*$K189</f>
        <v>26.666666666666664</v>
      </c>
      <c r="F201" s="46">
        <v>24</v>
      </c>
      <c r="G201" s="191"/>
      <c r="H201" s="48"/>
      <c r="I201" s="48"/>
      <c r="J201" s="49"/>
      <c r="K201" s="44">
        <v>1.3333333333333333</v>
      </c>
    </row>
    <row r="202" spans="1:11" s="46" customFormat="1" x14ac:dyDescent="0.25">
      <c r="A202" s="46" t="s">
        <v>57</v>
      </c>
      <c r="B202" s="47">
        <v>20</v>
      </c>
      <c r="C202" s="46" t="s">
        <v>74</v>
      </c>
      <c r="D202" s="46" t="str">
        <f t="shared" si="30"/>
        <v>Только BODYPUMP20Весовые диски 3,7 кг</v>
      </c>
      <c r="E202" s="63">
        <f t="shared" si="33"/>
        <v>20</v>
      </c>
      <c r="F202" s="46">
        <v>24</v>
      </c>
      <c r="G202" s="191"/>
      <c r="H202" s="50" t="s">
        <v>17</v>
      </c>
      <c r="I202" s="48"/>
      <c r="J202" s="49"/>
      <c r="K202" s="44">
        <v>1</v>
      </c>
    </row>
    <row r="203" spans="1:11" s="46" customFormat="1" x14ac:dyDescent="0.25">
      <c r="A203" s="46" t="s">
        <v>57</v>
      </c>
      <c r="B203" s="47">
        <v>20</v>
      </c>
      <c r="C203" s="46" t="s">
        <v>73</v>
      </c>
      <c r="D203" s="46" t="str">
        <f t="shared" si="30"/>
        <v>Только BODYPUMP20Дополнительные весовые диски 5 кг</v>
      </c>
      <c r="E203" s="63">
        <f t="shared" si="33"/>
        <v>20</v>
      </c>
      <c r="F203" s="46">
        <v>24</v>
      </c>
      <c r="G203" s="191"/>
      <c r="H203" s="48"/>
      <c r="I203" s="48"/>
      <c r="J203" s="49"/>
      <c r="K203" s="44">
        <v>1</v>
      </c>
    </row>
    <row r="204" spans="1:11" s="46" customFormat="1" x14ac:dyDescent="0.25">
      <c r="A204" s="46" t="s">
        <v>57</v>
      </c>
      <c r="B204" s="47">
        <v>20</v>
      </c>
      <c r="C204" s="46" t="s">
        <v>75</v>
      </c>
      <c r="D204" s="46" t="str">
        <f t="shared" si="30"/>
        <v>Только BODYPUMP20Весовые диски 7,5 кг</v>
      </c>
      <c r="E204" s="63">
        <f t="shared" si="33"/>
        <v>20</v>
      </c>
      <c r="F204" s="46">
        <v>24</v>
      </c>
      <c r="G204" s="191"/>
      <c r="H204" s="48"/>
      <c r="I204" s="48"/>
      <c r="J204" s="49"/>
      <c r="K204" s="44">
        <v>1</v>
      </c>
    </row>
    <row r="205" spans="1:11" s="46" customFormat="1" x14ac:dyDescent="0.25">
      <c r="A205" s="46" t="s">
        <v>57</v>
      </c>
      <c r="B205" s="47">
        <v>20</v>
      </c>
      <c r="C205" s="46" t="s">
        <v>76</v>
      </c>
      <c r="D205" s="46" t="str">
        <f t="shared" si="30"/>
        <v>Только BODYPUMP20Весовые диски 10 кг</v>
      </c>
      <c r="E205" s="63">
        <f t="shared" si="33"/>
        <v>20</v>
      </c>
      <c r="F205" s="46">
        <v>24</v>
      </c>
      <c r="G205" s="191"/>
      <c r="H205" s="48"/>
      <c r="I205" s="48"/>
      <c r="J205" s="49"/>
      <c r="K205" s="44">
        <v>1</v>
      </c>
    </row>
    <row r="206" spans="1:11" s="46" customFormat="1" x14ac:dyDescent="0.25">
      <c r="A206" s="46" t="s">
        <v>57</v>
      </c>
      <c r="B206" s="47">
        <v>20</v>
      </c>
      <c r="C206" s="46" t="s">
        <v>81</v>
      </c>
      <c r="D206" s="46" t="str">
        <f t="shared" si="30"/>
        <v xml:space="preserve">Только BODYPUMP20Степперы SMARTSTEP (и 4 подставки) x 1 на человека </v>
      </c>
      <c r="E206" s="42">
        <f>E197</f>
        <v>20</v>
      </c>
      <c r="F206" s="52">
        <v>24</v>
      </c>
      <c r="G206" s="51"/>
      <c r="H206" s="48"/>
      <c r="I206" s="48"/>
      <c r="J206" s="49"/>
      <c r="K206" s="44"/>
    </row>
    <row r="207" spans="1:11" s="52" customFormat="1" x14ac:dyDescent="0.25">
      <c r="A207" s="46" t="s">
        <v>57</v>
      </c>
      <c r="B207" s="47">
        <v>20</v>
      </c>
      <c r="C207" s="52" t="s">
        <v>80</v>
      </c>
      <c r="D207" s="46" t="str">
        <f t="shared" si="30"/>
        <v>Только BODYPUMP20Коврики MBX MAT</v>
      </c>
      <c r="E207" s="90">
        <f>E197</f>
        <v>20</v>
      </c>
      <c r="F207" s="52">
        <v>24</v>
      </c>
      <c r="G207" s="53" t="s">
        <v>5</v>
      </c>
      <c r="H207" s="54"/>
      <c r="I207" s="54"/>
      <c r="J207" s="49"/>
      <c r="K207" s="44"/>
    </row>
    <row r="208" spans="1:11" s="55" customFormat="1" x14ac:dyDescent="0.25">
      <c r="A208" s="46" t="s">
        <v>57</v>
      </c>
      <c r="B208" s="47">
        <v>20</v>
      </c>
      <c r="C208" s="55" t="s">
        <v>88</v>
      </c>
      <c r="D208" s="46" t="str">
        <f t="shared" si="30"/>
        <v>Только BODYPUMP20Держатели ковриков MBX MAT RACK</v>
      </c>
      <c r="E208" s="91">
        <v>1</v>
      </c>
      <c r="F208" s="55">
        <v>1</v>
      </c>
      <c r="G208" s="56" t="s">
        <v>5</v>
      </c>
      <c r="H208" s="57"/>
      <c r="I208" s="57"/>
      <c r="J208" s="58"/>
      <c r="K208" s="43"/>
    </row>
    <row r="209" spans="1:11" s="46" customFormat="1" ht="15" customHeight="1" x14ac:dyDescent="0.25">
      <c r="A209" s="46" t="s">
        <v>57</v>
      </c>
      <c r="B209" s="47">
        <v>19</v>
      </c>
      <c r="C209" s="46" t="s">
        <v>83</v>
      </c>
      <c r="D209" s="46" t="str">
        <f t="shared" si="30"/>
        <v>Только BODYPUMP19Грифы SMARTBAR</v>
      </c>
      <c r="E209" s="94">
        <v>19</v>
      </c>
      <c r="F209" s="46">
        <v>24</v>
      </c>
      <c r="G209" s="191" t="s">
        <v>13</v>
      </c>
      <c r="H209" s="48" t="s">
        <v>7</v>
      </c>
      <c r="I209" s="48" t="s">
        <v>11</v>
      </c>
      <c r="J209" s="49" t="s">
        <v>11</v>
      </c>
      <c r="K209"/>
    </row>
    <row r="210" spans="1:11" s="46" customFormat="1" x14ac:dyDescent="0.25">
      <c r="A210" s="46" t="s">
        <v>57</v>
      </c>
      <c r="B210" s="47">
        <v>19</v>
      </c>
      <c r="C210" s="46" t="s">
        <v>82</v>
      </c>
      <c r="D210" s="46" t="str">
        <f t="shared" si="30"/>
        <v>Только BODYPUMP19Наборы весовых дисков (2 x 1 кг + 2 x 2,5 кг + 2 x 5 кг)</v>
      </c>
      <c r="E210" s="94">
        <v>19</v>
      </c>
      <c r="F210" s="46">
        <v>24</v>
      </c>
      <c r="G210" s="191"/>
      <c r="H210" s="48" t="s">
        <v>8</v>
      </c>
      <c r="I210" s="48" t="s">
        <v>7</v>
      </c>
      <c r="J210" s="49" t="s">
        <v>10</v>
      </c>
      <c r="K210"/>
    </row>
    <row r="211" spans="1:11" s="46" customFormat="1" x14ac:dyDescent="0.25">
      <c r="A211" s="46" t="s">
        <v>57</v>
      </c>
      <c r="B211" s="47">
        <v>19</v>
      </c>
      <c r="C211" s="46" t="s">
        <v>70</v>
      </c>
      <c r="D211" s="46" t="str">
        <f t="shared" si="30"/>
        <v>Только BODYPUMP19Стойки</v>
      </c>
      <c r="E211" s="94">
        <v>2</v>
      </c>
      <c r="F211" s="46">
        <v>2</v>
      </c>
      <c r="G211" s="191"/>
      <c r="H211" s="48" t="s">
        <v>9</v>
      </c>
      <c r="I211" s="48" t="s">
        <v>7</v>
      </c>
      <c r="J211" s="49" t="s">
        <v>12</v>
      </c>
      <c r="K211"/>
    </row>
    <row r="212" spans="1:11" s="46" customFormat="1" x14ac:dyDescent="0.25">
      <c r="A212" s="46" t="s">
        <v>57</v>
      </c>
      <c r="B212" s="47">
        <v>19</v>
      </c>
      <c r="C212" s="46" t="s">
        <v>71</v>
      </c>
      <c r="D212" s="46" t="str">
        <f t="shared" si="30"/>
        <v>Только BODYPUMP19Дополнительные весовые диски 1 кг</v>
      </c>
      <c r="E212" s="63">
        <f>$E$209*$K200</f>
        <v>12.666666666666666</v>
      </c>
      <c r="F212" s="46">
        <v>24</v>
      </c>
      <c r="G212" s="191"/>
      <c r="H212" s="48" t="s">
        <v>10</v>
      </c>
      <c r="I212" s="48" t="s">
        <v>11</v>
      </c>
      <c r="J212" s="49" t="s">
        <v>10</v>
      </c>
      <c r="K212" s="43">
        <v>0.66666666666666663</v>
      </c>
    </row>
    <row r="213" spans="1:11" s="46" customFormat="1" x14ac:dyDescent="0.25">
      <c r="A213" s="46" t="s">
        <v>57</v>
      </c>
      <c r="B213" s="47">
        <v>19</v>
      </c>
      <c r="C213" s="46" t="s">
        <v>72</v>
      </c>
      <c r="D213" s="46" t="str">
        <f t="shared" si="30"/>
        <v>Только BODYPUMP19Дополнительные весовые диски 2,5 кг</v>
      </c>
      <c r="E213" s="63">
        <f t="shared" ref="E213:E217" si="34">$E$209*$K201</f>
        <v>25.333333333333332</v>
      </c>
      <c r="F213" s="46">
        <v>24</v>
      </c>
      <c r="G213" s="191"/>
      <c r="H213" s="48"/>
      <c r="I213" s="48"/>
      <c r="J213" s="49"/>
      <c r="K213" s="44">
        <v>1.3333333333333333</v>
      </c>
    </row>
    <row r="214" spans="1:11" s="46" customFormat="1" x14ac:dyDescent="0.25">
      <c r="A214" s="46" t="s">
        <v>57</v>
      </c>
      <c r="B214" s="47">
        <v>19</v>
      </c>
      <c r="C214" s="46" t="s">
        <v>74</v>
      </c>
      <c r="D214" s="46" t="str">
        <f t="shared" si="30"/>
        <v>Только BODYPUMP19Весовые диски 3,7 кг</v>
      </c>
      <c r="E214" s="63">
        <f t="shared" si="34"/>
        <v>19</v>
      </c>
      <c r="F214" s="46">
        <v>24</v>
      </c>
      <c r="G214" s="191"/>
      <c r="H214" s="50" t="s">
        <v>17</v>
      </c>
      <c r="I214" s="48"/>
      <c r="J214" s="49"/>
      <c r="K214" s="44">
        <v>1</v>
      </c>
    </row>
    <row r="215" spans="1:11" s="46" customFormat="1" x14ac:dyDescent="0.25">
      <c r="A215" s="46" t="s">
        <v>57</v>
      </c>
      <c r="B215" s="47">
        <v>19</v>
      </c>
      <c r="C215" s="46" t="s">
        <v>73</v>
      </c>
      <c r="D215" s="46" t="str">
        <f t="shared" si="30"/>
        <v>Только BODYPUMP19Дополнительные весовые диски 5 кг</v>
      </c>
      <c r="E215" s="63">
        <f t="shared" si="34"/>
        <v>19</v>
      </c>
      <c r="F215" s="46">
        <v>24</v>
      </c>
      <c r="G215" s="191"/>
      <c r="H215" s="48"/>
      <c r="I215" s="48"/>
      <c r="J215" s="49"/>
      <c r="K215" s="44">
        <v>1</v>
      </c>
    </row>
    <row r="216" spans="1:11" s="46" customFormat="1" x14ac:dyDescent="0.25">
      <c r="A216" s="46" t="s">
        <v>57</v>
      </c>
      <c r="B216" s="47">
        <v>19</v>
      </c>
      <c r="C216" s="46" t="s">
        <v>75</v>
      </c>
      <c r="D216" s="46" t="str">
        <f t="shared" si="30"/>
        <v>Только BODYPUMP19Весовые диски 7,5 кг</v>
      </c>
      <c r="E216" s="63">
        <f t="shared" si="34"/>
        <v>19</v>
      </c>
      <c r="F216" s="46">
        <v>24</v>
      </c>
      <c r="G216" s="191"/>
      <c r="H216" s="48"/>
      <c r="I216" s="48"/>
      <c r="J216" s="49"/>
      <c r="K216" s="44">
        <v>1</v>
      </c>
    </row>
    <row r="217" spans="1:11" s="46" customFormat="1" x14ac:dyDescent="0.25">
      <c r="A217" s="46" t="s">
        <v>57</v>
      </c>
      <c r="B217" s="47">
        <v>19</v>
      </c>
      <c r="C217" s="46" t="s">
        <v>76</v>
      </c>
      <c r="D217" s="46" t="str">
        <f t="shared" si="30"/>
        <v>Только BODYPUMP19Весовые диски 10 кг</v>
      </c>
      <c r="E217" s="63">
        <f t="shared" si="34"/>
        <v>19</v>
      </c>
      <c r="F217" s="46">
        <v>24</v>
      </c>
      <c r="G217" s="191"/>
      <c r="H217" s="48"/>
      <c r="I217" s="48"/>
      <c r="J217" s="49"/>
      <c r="K217" s="44">
        <v>1</v>
      </c>
    </row>
    <row r="218" spans="1:11" s="46" customFormat="1" x14ac:dyDescent="0.25">
      <c r="A218" s="46" t="s">
        <v>57</v>
      </c>
      <c r="B218" s="47">
        <v>19</v>
      </c>
      <c r="C218" s="46" t="s">
        <v>81</v>
      </c>
      <c r="D218" s="46" t="str">
        <f t="shared" si="30"/>
        <v xml:space="preserve">Только BODYPUMP19Степперы SMARTSTEP (и 4 подставки) x 1 на человека </v>
      </c>
      <c r="E218" s="42">
        <f>E209</f>
        <v>19</v>
      </c>
      <c r="F218" s="52">
        <v>24</v>
      </c>
      <c r="G218" s="51"/>
      <c r="H218" s="48"/>
      <c r="I218" s="48"/>
      <c r="J218" s="49"/>
      <c r="K218" s="44"/>
    </row>
    <row r="219" spans="1:11" s="52" customFormat="1" x14ac:dyDescent="0.25">
      <c r="A219" s="46" t="s">
        <v>57</v>
      </c>
      <c r="B219" s="47">
        <v>19</v>
      </c>
      <c r="C219" s="52" t="s">
        <v>80</v>
      </c>
      <c r="D219" s="46" t="str">
        <f t="shared" si="30"/>
        <v>Только BODYPUMP19Коврики MBX MAT</v>
      </c>
      <c r="E219" s="90">
        <f>E209</f>
        <v>19</v>
      </c>
      <c r="F219" s="52">
        <v>24</v>
      </c>
      <c r="G219" s="53" t="s">
        <v>5</v>
      </c>
      <c r="H219" s="54"/>
      <c r="I219" s="54"/>
      <c r="J219" s="49"/>
      <c r="K219" s="44"/>
    </row>
    <row r="220" spans="1:11" s="55" customFormat="1" x14ac:dyDescent="0.25">
      <c r="A220" s="46" t="s">
        <v>57</v>
      </c>
      <c r="B220" s="47">
        <v>19</v>
      </c>
      <c r="C220" s="55" t="s">
        <v>88</v>
      </c>
      <c r="D220" s="46" t="str">
        <f t="shared" si="30"/>
        <v>Только BODYPUMP19Держатели ковриков MBX MAT RACK</v>
      </c>
      <c r="E220" s="91">
        <v>1</v>
      </c>
      <c r="F220" s="55">
        <v>1</v>
      </c>
      <c r="G220" s="56" t="s">
        <v>5</v>
      </c>
      <c r="H220" s="57"/>
      <c r="I220" s="57"/>
      <c r="J220" s="58"/>
      <c r="K220" s="43"/>
    </row>
    <row r="221" spans="1:11" s="46" customFormat="1" ht="15" customHeight="1" x14ac:dyDescent="0.25">
      <c r="A221" s="46" t="s">
        <v>57</v>
      </c>
      <c r="B221" s="47">
        <v>18</v>
      </c>
      <c r="C221" s="46" t="s">
        <v>83</v>
      </c>
      <c r="D221" s="46" t="str">
        <f>A221&amp;B221&amp;C221</f>
        <v>Только BODYPUMP18Грифы SMARTBAR</v>
      </c>
      <c r="E221" s="94">
        <v>18</v>
      </c>
      <c r="F221" s="46">
        <v>24</v>
      </c>
      <c r="G221" s="191" t="s">
        <v>13</v>
      </c>
      <c r="H221" s="48" t="s">
        <v>7</v>
      </c>
      <c r="I221" s="48" t="s">
        <v>11</v>
      </c>
      <c r="J221" s="49" t="s">
        <v>11</v>
      </c>
      <c r="K221"/>
    </row>
    <row r="222" spans="1:11" s="46" customFormat="1" x14ac:dyDescent="0.25">
      <c r="A222" s="46" t="s">
        <v>57</v>
      </c>
      <c r="B222" s="47">
        <v>18</v>
      </c>
      <c r="C222" s="46" t="s">
        <v>82</v>
      </c>
      <c r="D222" s="46" t="str">
        <f t="shared" ref="D222:D244" si="35">A222&amp;B222&amp;C222</f>
        <v>Только BODYPUMP18Наборы весовых дисков (2 x 1 кг + 2 x 2,5 кг + 2 x 5 кг)</v>
      </c>
      <c r="E222" s="94">
        <v>18</v>
      </c>
      <c r="F222" s="46">
        <v>24</v>
      </c>
      <c r="G222" s="191"/>
      <c r="H222" s="48" t="s">
        <v>8</v>
      </c>
      <c r="I222" s="48" t="s">
        <v>7</v>
      </c>
      <c r="J222" s="49" t="s">
        <v>10</v>
      </c>
      <c r="K222"/>
    </row>
    <row r="223" spans="1:11" s="46" customFormat="1" x14ac:dyDescent="0.25">
      <c r="A223" s="46" t="s">
        <v>57</v>
      </c>
      <c r="B223" s="47">
        <v>18</v>
      </c>
      <c r="C223" s="46" t="s">
        <v>70</v>
      </c>
      <c r="D223" s="46" t="str">
        <f t="shared" si="35"/>
        <v>Только BODYPUMP18Стойки</v>
      </c>
      <c r="E223" s="94">
        <v>2</v>
      </c>
      <c r="F223" s="46">
        <v>2</v>
      </c>
      <c r="G223" s="191"/>
      <c r="H223" s="48" t="s">
        <v>9</v>
      </c>
      <c r="I223" s="48" t="s">
        <v>7</v>
      </c>
      <c r="J223" s="49" t="s">
        <v>12</v>
      </c>
      <c r="K223"/>
    </row>
    <row r="224" spans="1:11" s="46" customFormat="1" x14ac:dyDescent="0.25">
      <c r="A224" s="46" t="s">
        <v>57</v>
      </c>
      <c r="B224" s="47">
        <v>18</v>
      </c>
      <c r="C224" s="46" t="s">
        <v>71</v>
      </c>
      <c r="D224" s="46" t="str">
        <f t="shared" si="35"/>
        <v>Только BODYPUMP18Дополнительные весовые диски 1 кг</v>
      </c>
      <c r="E224" s="63">
        <f>$E$221*$K212</f>
        <v>12</v>
      </c>
      <c r="F224" s="46">
        <v>24</v>
      </c>
      <c r="G224" s="191"/>
      <c r="H224" s="48" t="s">
        <v>10</v>
      </c>
      <c r="I224" s="48" t="s">
        <v>11</v>
      </c>
      <c r="J224" s="49" t="s">
        <v>10</v>
      </c>
      <c r="K224" s="43">
        <v>0.66666666666666663</v>
      </c>
    </row>
    <row r="225" spans="1:11" s="46" customFormat="1" x14ac:dyDescent="0.25">
      <c r="A225" s="46" t="s">
        <v>57</v>
      </c>
      <c r="B225" s="47">
        <v>18</v>
      </c>
      <c r="C225" s="46" t="s">
        <v>72</v>
      </c>
      <c r="D225" s="46" t="str">
        <f t="shared" si="35"/>
        <v>Только BODYPUMP18Дополнительные весовые диски 2,5 кг</v>
      </c>
      <c r="E225" s="63">
        <f t="shared" ref="E225:E229" si="36">$E$221*$K213</f>
        <v>24</v>
      </c>
      <c r="F225" s="46">
        <v>24</v>
      </c>
      <c r="G225" s="191"/>
      <c r="H225" s="48"/>
      <c r="I225" s="48"/>
      <c r="J225" s="49"/>
      <c r="K225" s="44">
        <v>1.3333333333333333</v>
      </c>
    </row>
    <row r="226" spans="1:11" s="46" customFormat="1" x14ac:dyDescent="0.25">
      <c r="A226" s="46" t="s">
        <v>57</v>
      </c>
      <c r="B226" s="47">
        <v>18</v>
      </c>
      <c r="C226" s="46" t="s">
        <v>74</v>
      </c>
      <c r="D226" s="46" t="str">
        <f t="shared" si="35"/>
        <v>Только BODYPUMP18Весовые диски 3,7 кг</v>
      </c>
      <c r="E226" s="63">
        <f t="shared" si="36"/>
        <v>18</v>
      </c>
      <c r="F226" s="46">
        <v>24</v>
      </c>
      <c r="G226" s="191"/>
      <c r="H226" s="50" t="s">
        <v>17</v>
      </c>
      <c r="I226" s="48"/>
      <c r="J226" s="49"/>
      <c r="K226" s="44">
        <v>1</v>
      </c>
    </row>
    <row r="227" spans="1:11" s="46" customFormat="1" x14ac:dyDescent="0.25">
      <c r="A227" s="46" t="s">
        <v>57</v>
      </c>
      <c r="B227" s="47">
        <v>18</v>
      </c>
      <c r="C227" s="46" t="s">
        <v>73</v>
      </c>
      <c r="D227" s="46" t="str">
        <f t="shared" si="35"/>
        <v>Только BODYPUMP18Дополнительные весовые диски 5 кг</v>
      </c>
      <c r="E227" s="63">
        <f t="shared" si="36"/>
        <v>18</v>
      </c>
      <c r="F227" s="46">
        <v>24</v>
      </c>
      <c r="G227" s="191"/>
      <c r="H227" s="48"/>
      <c r="I227" s="48"/>
      <c r="J227" s="49"/>
      <c r="K227" s="44">
        <v>1</v>
      </c>
    </row>
    <row r="228" spans="1:11" s="46" customFormat="1" x14ac:dyDescent="0.25">
      <c r="A228" s="46" t="s">
        <v>57</v>
      </c>
      <c r="B228" s="47">
        <v>18</v>
      </c>
      <c r="C228" s="46" t="s">
        <v>75</v>
      </c>
      <c r="D228" s="46" t="str">
        <f t="shared" si="35"/>
        <v>Только BODYPUMP18Весовые диски 7,5 кг</v>
      </c>
      <c r="E228" s="63">
        <f t="shared" si="36"/>
        <v>18</v>
      </c>
      <c r="F228" s="46">
        <v>24</v>
      </c>
      <c r="G228" s="191"/>
      <c r="H228" s="48"/>
      <c r="I228" s="48"/>
      <c r="J228" s="49"/>
      <c r="K228" s="44">
        <v>1</v>
      </c>
    </row>
    <row r="229" spans="1:11" s="46" customFormat="1" x14ac:dyDescent="0.25">
      <c r="A229" s="46" t="s">
        <v>57</v>
      </c>
      <c r="B229" s="47">
        <v>18</v>
      </c>
      <c r="C229" s="46" t="s">
        <v>76</v>
      </c>
      <c r="D229" s="46" t="str">
        <f t="shared" si="35"/>
        <v>Только BODYPUMP18Весовые диски 10 кг</v>
      </c>
      <c r="E229" s="63">
        <f t="shared" si="36"/>
        <v>18</v>
      </c>
      <c r="F229" s="46">
        <v>24</v>
      </c>
      <c r="G229" s="191"/>
      <c r="H229" s="48"/>
      <c r="I229" s="48"/>
      <c r="J229" s="49"/>
      <c r="K229" s="44">
        <v>1</v>
      </c>
    </row>
    <row r="230" spans="1:11" s="46" customFormat="1" x14ac:dyDescent="0.25">
      <c r="A230" s="46" t="s">
        <v>57</v>
      </c>
      <c r="B230" s="47">
        <v>18</v>
      </c>
      <c r="C230" s="46" t="s">
        <v>81</v>
      </c>
      <c r="D230" s="46" t="str">
        <f t="shared" si="35"/>
        <v xml:space="preserve">Только BODYPUMP18Степперы SMARTSTEP (и 4 подставки) x 1 на человека </v>
      </c>
      <c r="E230" s="42">
        <f>E221</f>
        <v>18</v>
      </c>
      <c r="F230" s="52">
        <v>24</v>
      </c>
      <c r="G230" s="51"/>
      <c r="H230" s="48"/>
      <c r="I230" s="48"/>
      <c r="J230" s="49"/>
      <c r="K230" s="44"/>
    </row>
    <row r="231" spans="1:11" s="52" customFormat="1" x14ac:dyDescent="0.25">
      <c r="A231" s="46" t="s">
        <v>57</v>
      </c>
      <c r="B231" s="47">
        <v>18</v>
      </c>
      <c r="C231" s="52" t="s">
        <v>80</v>
      </c>
      <c r="D231" s="46" t="str">
        <f t="shared" si="35"/>
        <v>Только BODYPUMP18Коврики MBX MAT</v>
      </c>
      <c r="E231" s="90">
        <f>E221</f>
        <v>18</v>
      </c>
      <c r="F231" s="52">
        <v>24</v>
      </c>
      <c r="G231" s="53" t="s">
        <v>5</v>
      </c>
      <c r="H231" s="54"/>
      <c r="I231" s="54"/>
      <c r="J231" s="49"/>
      <c r="K231" s="44"/>
    </row>
    <row r="232" spans="1:11" s="55" customFormat="1" x14ac:dyDescent="0.25">
      <c r="A232" s="46" t="s">
        <v>57</v>
      </c>
      <c r="B232" s="47">
        <v>18</v>
      </c>
      <c r="C232" s="55" t="s">
        <v>88</v>
      </c>
      <c r="D232" s="46" t="str">
        <f t="shared" si="35"/>
        <v>Только BODYPUMP18Держатели ковриков MBX MAT RACK</v>
      </c>
      <c r="E232" s="91">
        <v>1</v>
      </c>
      <c r="F232" s="55">
        <v>1</v>
      </c>
      <c r="G232" s="56" t="s">
        <v>5</v>
      </c>
      <c r="H232" s="57"/>
      <c r="I232" s="57"/>
      <c r="J232" s="58"/>
      <c r="K232" s="43"/>
    </row>
    <row r="233" spans="1:11" s="46" customFormat="1" ht="15" customHeight="1" x14ac:dyDescent="0.25">
      <c r="A233" s="46" t="s">
        <v>57</v>
      </c>
      <c r="B233" s="47">
        <v>17</v>
      </c>
      <c r="C233" s="46" t="s">
        <v>83</v>
      </c>
      <c r="D233" s="46" t="str">
        <f t="shared" si="35"/>
        <v>Только BODYPUMP17Грифы SMARTBAR</v>
      </c>
      <c r="E233" s="94">
        <v>17</v>
      </c>
      <c r="F233" s="46">
        <v>24</v>
      </c>
      <c r="G233" s="191" t="s">
        <v>13</v>
      </c>
      <c r="H233" s="48" t="s">
        <v>7</v>
      </c>
      <c r="I233" s="48" t="s">
        <v>11</v>
      </c>
      <c r="J233" s="49" t="s">
        <v>11</v>
      </c>
      <c r="K233"/>
    </row>
    <row r="234" spans="1:11" s="46" customFormat="1" x14ac:dyDescent="0.25">
      <c r="A234" s="46" t="s">
        <v>57</v>
      </c>
      <c r="B234" s="47">
        <v>17</v>
      </c>
      <c r="C234" s="46" t="s">
        <v>82</v>
      </c>
      <c r="D234" s="46" t="str">
        <f t="shared" si="35"/>
        <v>Только BODYPUMP17Наборы весовых дисков (2 x 1 кг + 2 x 2,5 кг + 2 x 5 кг)</v>
      </c>
      <c r="E234" s="94">
        <v>17</v>
      </c>
      <c r="F234" s="46">
        <v>24</v>
      </c>
      <c r="G234" s="191"/>
      <c r="H234" s="48" t="s">
        <v>8</v>
      </c>
      <c r="I234" s="48" t="s">
        <v>7</v>
      </c>
      <c r="J234" s="49" t="s">
        <v>10</v>
      </c>
      <c r="K234"/>
    </row>
    <row r="235" spans="1:11" s="46" customFormat="1" x14ac:dyDescent="0.25">
      <c r="A235" s="46" t="s">
        <v>57</v>
      </c>
      <c r="B235" s="47">
        <v>17</v>
      </c>
      <c r="C235" s="46" t="s">
        <v>70</v>
      </c>
      <c r="D235" s="46" t="str">
        <f t="shared" si="35"/>
        <v>Только BODYPUMP17Стойки</v>
      </c>
      <c r="E235" s="94">
        <v>2</v>
      </c>
      <c r="F235" s="46">
        <v>2</v>
      </c>
      <c r="G235" s="191"/>
      <c r="H235" s="48" t="s">
        <v>9</v>
      </c>
      <c r="I235" s="48" t="s">
        <v>7</v>
      </c>
      <c r="J235" s="49" t="s">
        <v>12</v>
      </c>
      <c r="K235"/>
    </row>
    <row r="236" spans="1:11" s="46" customFormat="1" x14ac:dyDescent="0.25">
      <c r="A236" s="46" t="s">
        <v>57</v>
      </c>
      <c r="B236" s="47">
        <v>17</v>
      </c>
      <c r="C236" s="46" t="s">
        <v>71</v>
      </c>
      <c r="D236" s="46" t="str">
        <f t="shared" si="35"/>
        <v>Только BODYPUMP17Дополнительные весовые диски 1 кг</v>
      </c>
      <c r="E236" s="63">
        <f>$E$233*$K224</f>
        <v>11.333333333333332</v>
      </c>
      <c r="F236" s="46">
        <v>24</v>
      </c>
      <c r="G236" s="191"/>
      <c r="H236" s="48" t="s">
        <v>10</v>
      </c>
      <c r="I236" s="48" t="s">
        <v>11</v>
      </c>
      <c r="J236" s="49" t="s">
        <v>10</v>
      </c>
      <c r="K236" s="43">
        <v>0.66666666666666663</v>
      </c>
    </row>
    <row r="237" spans="1:11" s="46" customFormat="1" x14ac:dyDescent="0.25">
      <c r="A237" s="46" t="s">
        <v>57</v>
      </c>
      <c r="B237" s="47">
        <v>17</v>
      </c>
      <c r="C237" s="46" t="s">
        <v>72</v>
      </c>
      <c r="D237" s="46" t="str">
        <f t="shared" si="35"/>
        <v>Только BODYPUMP17Дополнительные весовые диски 2,5 кг</v>
      </c>
      <c r="E237" s="63">
        <f t="shared" ref="E237:E241" si="37">$E$233*$K225</f>
        <v>22.666666666666664</v>
      </c>
      <c r="F237" s="46">
        <v>24</v>
      </c>
      <c r="G237" s="191"/>
      <c r="H237" s="48"/>
      <c r="I237" s="48"/>
      <c r="J237" s="49"/>
      <c r="K237" s="44">
        <v>1.3333333333333333</v>
      </c>
    </row>
    <row r="238" spans="1:11" s="46" customFormat="1" x14ac:dyDescent="0.25">
      <c r="A238" s="46" t="s">
        <v>57</v>
      </c>
      <c r="B238" s="47">
        <v>17</v>
      </c>
      <c r="C238" s="46" t="s">
        <v>74</v>
      </c>
      <c r="D238" s="46" t="str">
        <f t="shared" si="35"/>
        <v>Только BODYPUMP17Весовые диски 3,7 кг</v>
      </c>
      <c r="E238" s="63">
        <f t="shared" si="37"/>
        <v>17</v>
      </c>
      <c r="F238" s="46">
        <v>24</v>
      </c>
      <c r="G238" s="191"/>
      <c r="H238" s="50" t="s">
        <v>17</v>
      </c>
      <c r="I238" s="48"/>
      <c r="J238" s="49"/>
      <c r="K238" s="44">
        <v>1</v>
      </c>
    </row>
    <row r="239" spans="1:11" s="46" customFormat="1" x14ac:dyDescent="0.25">
      <c r="A239" s="46" t="s">
        <v>57</v>
      </c>
      <c r="B239" s="47">
        <v>17</v>
      </c>
      <c r="C239" s="46" t="s">
        <v>73</v>
      </c>
      <c r="D239" s="46" t="str">
        <f t="shared" si="35"/>
        <v>Только BODYPUMP17Дополнительные весовые диски 5 кг</v>
      </c>
      <c r="E239" s="63">
        <f t="shared" si="37"/>
        <v>17</v>
      </c>
      <c r="F239" s="46">
        <v>24</v>
      </c>
      <c r="G239" s="191"/>
      <c r="H239" s="48"/>
      <c r="I239" s="48"/>
      <c r="J239" s="49"/>
      <c r="K239" s="44">
        <v>1</v>
      </c>
    </row>
    <row r="240" spans="1:11" s="46" customFormat="1" x14ac:dyDescent="0.25">
      <c r="A240" s="46" t="s">
        <v>57</v>
      </c>
      <c r="B240" s="47">
        <v>17</v>
      </c>
      <c r="C240" s="46" t="s">
        <v>75</v>
      </c>
      <c r="D240" s="46" t="str">
        <f t="shared" si="35"/>
        <v>Только BODYPUMP17Весовые диски 7,5 кг</v>
      </c>
      <c r="E240" s="63">
        <f t="shared" si="37"/>
        <v>17</v>
      </c>
      <c r="F240" s="46">
        <v>24</v>
      </c>
      <c r="G240" s="191"/>
      <c r="H240" s="48"/>
      <c r="I240" s="48"/>
      <c r="J240" s="49"/>
      <c r="K240" s="44">
        <v>1</v>
      </c>
    </row>
    <row r="241" spans="1:11" s="46" customFormat="1" x14ac:dyDescent="0.25">
      <c r="A241" s="46" t="s">
        <v>57</v>
      </c>
      <c r="B241" s="47">
        <v>17</v>
      </c>
      <c r="C241" s="46" t="s">
        <v>76</v>
      </c>
      <c r="D241" s="46" t="str">
        <f t="shared" si="35"/>
        <v>Только BODYPUMP17Весовые диски 10 кг</v>
      </c>
      <c r="E241" s="63">
        <f t="shared" si="37"/>
        <v>17</v>
      </c>
      <c r="F241" s="46">
        <v>24</v>
      </c>
      <c r="G241" s="191"/>
      <c r="H241" s="48"/>
      <c r="I241" s="48"/>
      <c r="J241" s="49"/>
      <c r="K241" s="44">
        <v>1</v>
      </c>
    </row>
    <row r="242" spans="1:11" s="46" customFormat="1" x14ac:dyDescent="0.25">
      <c r="A242" s="46" t="s">
        <v>57</v>
      </c>
      <c r="B242" s="47">
        <v>17</v>
      </c>
      <c r="C242" s="46" t="s">
        <v>81</v>
      </c>
      <c r="D242" s="46" t="str">
        <f t="shared" si="35"/>
        <v xml:space="preserve">Только BODYPUMP17Степперы SMARTSTEP (и 4 подставки) x 1 на человека </v>
      </c>
      <c r="E242" s="42">
        <f>E233</f>
        <v>17</v>
      </c>
      <c r="F242" s="52">
        <v>24</v>
      </c>
      <c r="G242" s="51"/>
      <c r="H242" s="48"/>
      <c r="I242" s="48"/>
      <c r="J242" s="49"/>
      <c r="K242" s="44"/>
    </row>
    <row r="243" spans="1:11" s="52" customFormat="1" x14ac:dyDescent="0.25">
      <c r="A243" s="46" t="s">
        <v>57</v>
      </c>
      <c r="B243" s="47">
        <v>17</v>
      </c>
      <c r="C243" s="52" t="s">
        <v>80</v>
      </c>
      <c r="D243" s="46" t="str">
        <f t="shared" si="35"/>
        <v>Только BODYPUMP17Коврики MBX MAT</v>
      </c>
      <c r="E243" s="90">
        <f>E233</f>
        <v>17</v>
      </c>
      <c r="F243" s="52">
        <v>24</v>
      </c>
      <c r="G243" s="53" t="s">
        <v>5</v>
      </c>
      <c r="H243" s="54"/>
      <c r="I243" s="54"/>
      <c r="J243" s="49"/>
      <c r="K243" s="44"/>
    </row>
    <row r="244" spans="1:11" s="55" customFormat="1" x14ac:dyDescent="0.25">
      <c r="A244" s="46" t="s">
        <v>57</v>
      </c>
      <c r="B244" s="47">
        <v>17</v>
      </c>
      <c r="C244" s="55" t="s">
        <v>88</v>
      </c>
      <c r="D244" s="46" t="str">
        <f t="shared" si="35"/>
        <v>Только BODYPUMP17Держатели ковриков MBX MAT RACK</v>
      </c>
      <c r="E244" s="91">
        <v>1</v>
      </c>
      <c r="F244" s="55">
        <v>1</v>
      </c>
      <c r="G244" s="56" t="s">
        <v>5</v>
      </c>
      <c r="H244" s="57"/>
      <c r="I244" s="57"/>
      <c r="J244" s="58"/>
      <c r="K244" s="43"/>
    </row>
    <row r="245" spans="1:11" s="46" customFormat="1" ht="15" customHeight="1" x14ac:dyDescent="0.25">
      <c r="A245" s="46" t="s">
        <v>57</v>
      </c>
      <c r="B245" s="47">
        <v>16</v>
      </c>
      <c r="C245" s="46" t="s">
        <v>83</v>
      </c>
      <c r="D245" s="46" t="str">
        <f>A245&amp;B245&amp;C245</f>
        <v>Только BODYPUMP16Грифы SMARTBAR</v>
      </c>
      <c r="E245" s="94">
        <v>16</v>
      </c>
      <c r="F245" s="46">
        <v>24</v>
      </c>
      <c r="G245" s="191" t="s">
        <v>13</v>
      </c>
      <c r="H245" s="48" t="s">
        <v>7</v>
      </c>
      <c r="I245" s="48" t="s">
        <v>11</v>
      </c>
      <c r="J245" s="49" t="s">
        <v>11</v>
      </c>
      <c r="K245"/>
    </row>
    <row r="246" spans="1:11" s="46" customFormat="1" x14ac:dyDescent="0.25">
      <c r="A246" s="46" t="s">
        <v>57</v>
      </c>
      <c r="B246" s="47">
        <v>16</v>
      </c>
      <c r="C246" s="46" t="s">
        <v>82</v>
      </c>
      <c r="D246" s="46" t="str">
        <f t="shared" ref="D246:D292" si="38">A246&amp;B246&amp;C246</f>
        <v>Только BODYPUMP16Наборы весовых дисков (2 x 1 кг + 2 x 2,5 кг + 2 x 5 кг)</v>
      </c>
      <c r="E246" s="94">
        <v>16</v>
      </c>
      <c r="F246" s="46">
        <v>24</v>
      </c>
      <c r="G246" s="191"/>
      <c r="H246" s="48" t="s">
        <v>8</v>
      </c>
      <c r="I246" s="48" t="s">
        <v>7</v>
      </c>
      <c r="J246" s="49" t="s">
        <v>10</v>
      </c>
      <c r="K246"/>
    </row>
    <row r="247" spans="1:11" s="46" customFormat="1" x14ac:dyDescent="0.25">
      <c r="A247" s="46" t="s">
        <v>57</v>
      </c>
      <c r="B247" s="47">
        <v>16</v>
      </c>
      <c r="C247" s="46" t="s">
        <v>70</v>
      </c>
      <c r="D247" s="46" t="str">
        <f t="shared" si="38"/>
        <v>Только BODYPUMP16Стойки</v>
      </c>
      <c r="E247" s="94">
        <v>2</v>
      </c>
      <c r="F247" s="46">
        <v>2</v>
      </c>
      <c r="G247" s="191"/>
      <c r="H247" s="48" t="s">
        <v>9</v>
      </c>
      <c r="I247" s="48" t="s">
        <v>7</v>
      </c>
      <c r="J247" s="49" t="s">
        <v>12</v>
      </c>
      <c r="K247"/>
    </row>
    <row r="248" spans="1:11" s="46" customFormat="1" x14ac:dyDescent="0.25">
      <c r="A248" s="46" t="s">
        <v>57</v>
      </c>
      <c r="B248" s="47">
        <v>16</v>
      </c>
      <c r="C248" s="46" t="s">
        <v>71</v>
      </c>
      <c r="D248" s="46" t="str">
        <f t="shared" si="38"/>
        <v>Только BODYPUMP16Дополнительные весовые диски 1 кг</v>
      </c>
      <c r="E248" s="63">
        <f>$E$245*$K236</f>
        <v>10.666666666666666</v>
      </c>
      <c r="F248" s="46">
        <v>24</v>
      </c>
      <c r="G248" s="191"/>
      <c r="H248" s="48" t="s">
        <v>10</v>
      </c>
      <c r="I248" s="48" t="s">
        <v>11</v>
      </c>
      <c r="J248" s="49" t="s">
        <v>10</v>
      </c>
      <c r="K248" s="43">
        <v>0.66666666666666663</v>
      </c>
    </row>
    <row r="249" spans="1:11" s="46" customFormat="1" x14ac:dyDescent="0.25">
      <c r="A249" s="46" t="s">
        <v>57</v>
      </c>
      <c r="B249" s="47">
        <v>16</v>
      </c>
      <c r="C249" s="46" t="s">
        <v>72</v>
      </c>
      <c r="D249" s="46" t="str">
        <f t="shared" si="38"/>
        <v>Только BODYPUMP16Дополнительные весовые диски 2,5 кг</v>
      </c>
      <c r="E249" s="63">
        <f t="shared" ref="E249:E253" si="39">$E$245*$K237</f>
        <v>21.333333333333332</v>
      </c>
      <c r="F249" s="46">
        <v>24</v>
      </c>
      <c r="G249" s="191"/>
      <c r="H249" s="48"/>
      <c r="I249" s="48"/>
      <c r="J249" s="49"/>
      <c r="K249" s="44">
        <v>1.3333333333333333</v>
      </c>
    </row>
    <row r="250" spans="1:11" s="46" customFormat="1" x14ac:dyDescent="0.25">
      <c r="A250" s="46" t="s">
        <v>57</v>
      </c>
      <c r="B250" s="47">
        <v>16</v>
      </c>
      <c r="C250" s="46" t="s">
        <v>74</v>
      </c>
      <c r="D250" s="46" t="str">
        <f t="shared" si="38"/>
        <v>Только BODYPUMP16Весовые диски 3,7 кг</v>
      </c>
      <c r="E250" s="63">
        <f t="shared" si="39"/>
        <v>16</v>
      </c>
      <c r="F250" s="46">
        <v>24</v>
      </c>
      <c r="G250" s="191"/>
      <c r="H250" s="50" t="s">
        <v>17</v>
      </c>
      <c r="I250" s="48"/>
      <c r="J250" s="49"/>
      <c r="K250" s="44">
        <v>1</v>
      </c>
    </row>
    <row r="251" spans="1:11" s="46" customFormat="1" x14ac:dyDescent="0.25">
      <c r="A251" s="46" t="s">
        <v>57</v>
      </c>
      <c r="B251" s="47">
        <v>16</v>
      </c>
      <c r="C251" s="46" t="s">
        <v>73</v>
      </c>
      <c r="D251" s="46" t="str">
        <f t="shared" si="38"/>
        <v>Только BODYPUMP16Дополнительные весовые диски 5 кг</v>
      </c>
      <c r="E251" s="63">
        <f t="shared" si="39"/>
        <v>16</v>
      </c>
      <c r="F251" s="46">
        <v>24</v>
      </c>
      <c r="G251" s="191"/>
      <c r="H251" s="48"/>
      <c r="I251" s="48"/>
      <c r="J251" s="49"/>
      <c r="K251" s="44">
        <v>1</v>
      </c>
    </row>
    <row r="252" spans="1:11" s="46" customFormat="1" x14ac:dyDescent="0.25">
      <c r="A252" s="46" t="s">
        <v>57</v>
      </c>
      <c r="B252" s="47">
        <v>16</v>
      </c>
      <c r="C252" s="46" t="s">
        <v>75</v>
      </c>
      <c r="D252" s="46" t="str">
        <f t="shared" si="38"/>
        <v>Только BODYPUMP16Весовые диски 7,5 кг</v>
      </c>
      <c r="E252" s="63">
        <f t="shared" si="39"/>
        <v>16</v>
      </c>
      <c r="F252" s="46">
        <v>24</v>
      </c>
      <c r="G252" s="191"/>
      <c r="H252" s="48"/>
      <c r="I252" s="48"/>
      <c r="J252" s="49"/>
      <c r="K252" s="44">
        <v>1</v>
      </c>
    </row>
    <row r="253" spans="1:11" s="46" customFormat="1" x14ac:dyDescent="0.25">
      <c r="A253" s="46" t="s">
        <v>57</v>
      </c>
      <c r="B253" s="47">
        <v>16</v>
      </c>
      <c r="C253" s="46" t="s">
        <v>76</v>
      </c>
      <c r="D253" s="46" t="str">
        <f t="shared" si="38"/>
        <v>Только BODYPUMP16Весовые диски 10 кг</v>
      </c>
      <c r="E253" s="63">
        <f t="shared" si="39"/>
        <v>16</v>
      </c>
      <c r="F253" s="46">
        <v>24</v>
      </c>
      <c r="G253" s="191"/>
      <c r="H253" s="48"/>
      <c r="I253" s="48"/>
      <c r="J253" s="49"/>
      <c r="K253" s="44">
        <v>1</v>
      </c>
    </row>
    <row r="254" spans="1:11" s="46" customFormat="1" x14ac:dyDescent="0.25">
      <c r="A254" s="46" t="s">
        <v>57</v>
      </c>
      <c r="B254" s="47">
        <v>16</v>
      </c>
      <c r="C254" s="46" t="s">
        <v>81</v>
      </c>
      <c r="D254" s="46" t="str">
        <f t="shared" si="38"/>
        <v xml:space="preserve">Только BODYPUMP16Степперы SMARTSTEP (и 4 подставки) x 1 на человека </v>
      </c>
      <c r="E254" s="42">
        <f>E245</f>
        <v>16</v>
      </c>
      <c r="F254" s="52">
        <v>24</v>
      </c>
      <c r="G254" s="51"/>
      <c r="H254" s="48"/>
      <c r="I254" s="48"/>
      <c r="J254" s="49"/>
      <c r="K254" s="44"/>
    </row>
    <row r="255" spans="1:11" s="52" customFormat="1" x14ac:dyDescent="0.25">
      <c r="A255" s="46" t="s">
        <v>57</v>
      </c>
      <c r="B255" s="47">
        <v>16</v>
      </c>
      <c r="C255" s="52" t="s">
        <v>80</v>
      </c>
      <c r="D255" s="46" t="str">
        <f t="shared" si="38"/>
        <v>Только BODYPUMP16Коврики MBX MAT</v>
      </c>
      <c r="E255" s="90">
        <f>E245</f>
        <v>16</v>
      </c>
      <c r="F255" s="52">
        <v>24</v>
      </c>
      <c r="G255" s="53" t="s">
        <v>5</v>
      </c>
      <c r="H255" s="54"/>
      <c r="I255" s="54"/>
      <c r="J255" s="49"/>
      <c r="K255" s="44"/>
    </row>
    <row r="256" spans="1:11" s="55" customFormat="1" x14ac:dyDescent="0.25">
      <c r="A256" s="46" t="s">
        <v>57</v>
      </c>
      <c r="B256" s="47">
        <v>16</v>
      </c>
      <c r="C256" s="55" t="s">
        <v>88</v>
      </c>
      <c r="D256" s="46" t="str">
        <f t="shared" si="38"/>
        <v>Только BODYPUMP16Держатели ковриков MBX MAT RACK</v>
      </c>
      <c r="E256" s="91">
        <v>1</v>
      </c>
      <c r="F256" s="55">
        <v>1</v>
      </c>
      <c r="G256" s="56" t="s">
        <v>5</v>
      </c>
      <c r="H256" s="57"/>
      <c r="I256" s="57"/>
      <c r="J256" s="58"/>
      <c r="K256" s="43"/>
    </row>
    <row r="257" spans="1:11" s="46" customFormat="1" ht="15" customHeight="1" x14ac:dyDescent="0.25">
      <c r="A257" s="46" t="s">
        <v>57</v>
      </c>
      <c r="B257" s="47">
        <v>15</v>
      </c>
      <c r="C257" s="46" t="s">
        <v>83</v>
      </c>
      <c r="D257" s="46" t="str">
        <f t="shared" si="38"/>
        <v>Только BODYPUMP15Грифы SMARTBAR</v>
      </c>
      <c r="E257" s="94">
        <v>15</v>
      </c>
      <c r="F257" s="46">
        <v>24</v>
      </c>
      <c r="G257" s="191" t="s">
        <v>13</v>
      </c>
      <c r="H257" s="48" t="s">
        <v>7</v>
      </c>
      <c r="I257" s="48" t="s">
        <v>11</v>
      </c>
      <c r="J257" s="49" t="s">
        <v>11</v>
      </c>
      <c r="K257"/>
    </row>
    <row r="258" spans="1:11" s="46" customFormat="1" x14ac:dyDescent="0.25">
      <c r="A258" s="46" t="s">
        <v>57</v>
      </c>
      <c r="B258" s="47">
        <v>15</v>
      </c>
      <c r="C258" s="46" t="s">
        <v>82</v>
      </c>
      <c r="D258" s="46" t="str">
        <f t="shared" si="38"/>
        <v>Только BODYPUMP15Наборы весовых дисков (2 x 1 кг + 2 x 2,5 кг + 2 x 5 кг)</v>
      </c>
      <c r="E258" s="94">
        <v>15</v>
      </c>
      <c r="F258" s="46">
        <v>24</v>
      </c>
      <c r="G258" s="191"/>
      <c r="H258" s="48" t="s">
        <v>8</v>
      </c>
      <c r="I258" s="48" t="s">
        <v>7</v>
      </c>
      <c r="J258" s="49" t="s">
        <v>10</v>
      </c>
      <c r="K258"/>
    </row>
    <row r="259" spans="1:11" s="46" customFormat="1" x14ac:dyDescent="0.25">
      <c r="A259" s="46" t="s">
        <v>57</v>
      </c>
      <c r="B259" s="47">
        <v>15</v>
      </c>
      <c r="C259" s="46" t="s">
        <v>70</v>
      </c>
      <c r="D259" s="46" t="str">
        <f t="shared" si="38"/>
        <v>Только BODYPUMP15Стойки</v>
      </c>
      <c r="E259" s="94">
        <v>2</v>
      </c>
      <c r="F259" s="46">
        <v>2</v>
      </c>
      <c r="G259" s="191"/>
      <c r="H259" s="48" t="s">
        <v>9</v>
      </c>
      <c r="I259" s="48" t="s">
        <v>7</v>
      </c>
      <c r="J259" s="49" t="s">
        <v>12</v>
      </c>
      <c r="K259"/>
    </row>
    <row r="260" spans="1:11" s="46" customFormat="1" x14ac:dyDescent="0.25">
      <c r="A260" s="46" t="s">
        <v>57</v>
      </c>
      <c r="B260" s="47">
        <v>15</v>
      </c>
      <c r="C260" s="46" t="s">
        <v>71</v>
      </c>
      <c r="D260" s="46" t="str">
        <f t="shared" si="38"/>
        <v>Только BODYPUMP15Дополнительные весовые диски 1 кг</v>
      </c>
      <c r="E260" s="63">
        <f>$E$257*$K248</f>
        <v>10</v>
      </c>
      <c r="F260" s="46">
        <v>24</v>
      </c>
      <c r="G260" s="191"/>
      <c r="H260" s="48" t="s">
        <v>10</v>
      </c>
      <c r="I260" s="48" t="s">
        <v>11</v>
      </c>
      <c r="J260" s="49" t="s">
        <v>10</v>
      </c>
      <c r="K260" s="43">
        <v>0.66666666666666663</v>
      </c>
    </row>
    <row r="261" spans="1:11" s="46" customFormat="1" x14ac:dyDescent="0.25">
      <c r="A261" s="46" t="s">
        <v>57</v>
      </c>
      <c r="B261" s="47">
        <v>15</v>
      </c>
      <c r="C261" s="46" t="s">
        <v>72</v>
      </c>
      <c r="D261" s="46" t="str">
        <f t="shared" si="38"/>
        <v>Только BODYPUMP15Дополнительные весовые диски 2,5 кг</v>
      </c>
      <c r="E261" s="63">
        <f t="shared" ref="E261:E265" si="40">$E$257*$K249</f>
        <v>20</v>
      </c>
      <c r="F261" s="46">
        <v>24</v>
      </c>
      <c r="G261" s="191"/>
      <c r="H261" s="48"/>
      <c r="I261" s="48"/>
      <c r="J261" s="49"/>
      <c r="K261" s="44">
        <v>1.3333333333333333</v>
      </c>
    </row>
    <row r="262" spans="1:11" s="46" customFormat="1" x14ac:dyDescent="0.25">
      <c r="A262" s="46" t="s">
        <v>57</v>
      </c>
      <c r="B262" s="47">
        <v>15</v>
      </c>
      <c r="C262" s="46" t="s">
        <v>74</v>
      </c>
      <c r="D262" s="46" t="str">
        <f t="shared" si="38"/>
        <v>Только BODYPUMP15Весовые диски 3,7 кг</v>
      </c>
      <c r="E262" s="63">
        <f t="shared" si="40"/>
        <v>15</v>
      </c>
      <c r="F262" s="46">
        <v>24</v>
      </c>
      <c r="G262" s="191"/>
      <c r="H262" s="50" t="s">
        <v>17</v>
      </c>
      <c r="I262" s="48"/>
      <c r="J262" s="49"/>
      <c r="K262" s="44">
        <v>1</v>
      </c>
    </row>
    <row r="263" spans="1:11" s="46" customFormat="1" x14ac:dyDescent="0.25">
      <c r="A263" s="46" t="s">
        <v>57</v>
      </c>
      <c r="B263" s="47">
        <v>15</v>
      </c>
      <c r="C263" s="46" t="s">
        <v>73</v>
      </c>
      <c r="D263" s="46" t="str">
        <f t="shared" si="38"/>
        <v>Только BODYPUMP15Дополнительные весовые диски 5 кг</v>
      </c>
      <c r="E263" s="63">
        <f t="shared" si="40"/>
        <v>15</v>
      </c>
      <c r="F263" s="46">
        <v>24</v>
      </c>
      <c r="G263" s="191"/>
      <c r="H263" s="48"/>
      <c r="I263" s="48"/>
      <c r="J263" s="49"/>
      <c r="K263" s="44">
        <v>1</v>
      </c>
    </row>
    <row r="264" spans="1:11" s="46" customFormat="1" x14ac:dyDescent="0.25">
      <c r="A264" s="46" t="s">
        <v>57</v>
      </c>
      <c r="B264" s="47">
        <v>15</v>
      </c>
      <c r="C264" s="46" t="s">
        <v>75</v>
      </c>
      <c r="D264" s="46" t="str">
        <f t="shared" si="38"/>
        <v>Только BODYPUMP15Весовые диски 7,5 кг</v>
      </c>
      <c r="E264" s="63">
        <f t="shared" si="40"/>
        <v>15</v>
      </c>
      <c r="F264" s="46">
        <v>24</v>
      </c>
      <c r="G264" s="191"/>
      <c r="H264" s="48"/>
      <c r="I264" s="48"/>
      <c r="J264" s="49"/>
      <c r="K264" s="44">
        <v>1</v>
      </c>
    </row>
    <row r="265" spans="1:11" s="46" customFormat="1" x14ac:dyDescent="0.25">
      <c r="A265" s="46" t="s">
        <v>57</v>
      </c>
      <c r="B265" s="47">
        <v>15</v>
      </c>
      <c r="C265" s="46" t="s">
        <v>76</v>
      </c>
      <c r="D265" s="46" t="str">
        <f t="shared" si="38"/>
        <v>Только BODYPUMP15Весовые диски 10 кг</v>
      </c>
      <c r="E265" s="63">
        <f t="shared" si="40"/>
        <v>15</v>
      </c>
      <c r="F265" s="46">
        <v>24</v>
      </c>
      <c r="G265" s="191"/>
      <c r="H265" s="48"/>
      <c r="I265" s="48"/>
      <c r="J265" s="49"/>
      <c r="K265" s="44">
        <v>1</v>
      </c>
    </row>
    <row r="266" spans="1:11" s="46" customFormat="1" x14ac:dyDescent="0.25">
      <c r="A266" s="46" t="s">
        <v>57</v>
      </c>
      <c r="B266" s="47">
        <v>15</v>
      </c>
      <c r="C266" s="46" t="s">
        <v>81</v>
      </c>
      <c r="D266" s="46" t="str">
        <f t="shared" si="38"/>
        <v xml:space="preserve">Только BODYPUMP15Степперы SMARTSTEP (и 4 подставки) x 1 на человека </v>
      </c>
      <c r="E266" s="42">
        <f>E257</f>
        <v>15</v>
      </c>
      <c r="F266" s="52">
        <v>24</v>
      </c>
      <c r="G266" s="51"/>
      <c r="H266" s="48"/>
      <c r="I266" s="48"/>
      <c r="J266" s="49"/>
      <c r="K266" s="44"/>
    </row>
    <row r="267" spans="1:11" s="52" customFormat="1" x14ac:dyDescent="0.25">
      <c r="A267" s="46" t="s">
        <v>57</v>
      </c>
      <c r="B267" s="47">
        <v>15</v>
      </c>
      <c r="C267" s="52" t="s">
        <v>80</v>
      </c>
      <c r="D267" s="46" t="str">
        <f t="shared" si="38"/>
        <v>Только BODYPUMP15Коврики MBX MAT</v>
      </c>
      <c r="E267" s="90">
        <f>E257</f>
        <v>15</v>
      </c>
      <c r="F267" s="52">
        <v>24</v>
      </c>
      <c r="G267" s="53" t="s">
        <v>5</v>
      </c>
      <c r="H267" s="54"/>
      <c r="I267" s="54"/>
      <c r="J267" s="49"/>
      <c r="K267" s="44"/>
    </row>
    <row r="268" spans="1:11" s="55" customFormat="1" x14ac:dyDescent="0.25">
      <c r="A268" s="46" t="s">
        <v>57</v>
      </c>
      <c r="B268" s="47">
        <v>15</v>
      </c>
      <c r="C268" s="55" t="s">
        <v>88</v>
      </c>
      <c r="D268" s="46" t="str">
        <f t="shared" si="38"/>
        <v>Только BODYPUMP15Держатели ковриков MBX MAT RACK</v>
      </c>
      <c r="E268" s="91">
        <v>1</v>
      </c>
      <c r="F268" s="55">
        <v>1</v>
      </c>
      <c r="G268" s="56" t="s">
        <v>5</v>
      </c>
      <c r="H268" s="57"/>
      <c r="I268" s="57"/>
      <c r="J268" s="58"/>
      <c r="K268" s="43"/>
    </row>
    <row r="269" spans="1:11" s="46" customFormat="1" ht="15" customHeight="1" x14ac:dyDescent="0.25">
      <c r="A269" s="46" t="s">
        <v>57</v>
      </c>
      <c r="B269" s="47">
        <v>14</v>
      </c>
      <c r="C269" s="46" t="s">
        <v>83</v>
      </c>
      <c r="D269" s="46" t="str">
        <f t="shared" si="38"/>
        <v>Только BODYPUMP14Грифы SMARTBAR</v>
      </c>
      <c r="E269" s="94">
        <v>14</v>
      </c>
      <c r="F269" s="46">
        <v>24</v>
      </c>
      <c r="G269" s="191" t="s">
        <v>13</v>
      </c>
      <c r="H269" s="48" t="s">
        <v>7</v>
      </c>
      <c r="I269" s="48" t="s">
        <v>11</v>
      </c>
      <c r="J269" s="49" t="s">
        <v>11</v>
      </c>
      <c r="K269"/>
    </row>
    <row r="270" spans="1:11" s="46" customFormat="1" x14ac:dyDescent="0.25">
      <c r="A270" s="46" t="s">
        <v>57</v>
      </c>
      <c r="B270" s="47">
        <v>14</v>
      </c>
      <c r="C270" s="46" t="s">
        <v>82</v>
      </c>
      <c r="D270" s="46" t="str">
        <f t="shared" si="38"/>
        <v>Только BODYPUMP14Наборы весовых дисков (2 x 1 кг + 2 x 2,5 кг + 2 x 5 кг)</v>
      </c>
      <c r="E270" s="94">
        <v>14</v>
      </c>
      <c r="F270" s="46">
        <v>24</v>
      </c>
      <c r="G270" s="191"/>
      <c r="H270" s="48" t="s">
        <v>8</v>
      </c>
      <c r="I270" s="48" t="s">
        <v>7</v>
      </c>
      <c r="J270" s="49" t="s">
        <v>10</v>
      </c>
      <c r="K270"/>
    </row>
    <row r="271" spans="1:11" s="46" customFormat="1" x14ac:dyDescent="0.25">
      <c r="A271" s="46" t="s">
        <v>57</v>
      </c>
      <c r="B271" s="47">
        <v>14</v>
      </c>
      <c r="C271" s="46" t="s">
        <v>70</v>
      </c>
      <c r="D271" s="46" t="str">
        <f t="shared" si="38"/>
        <v>Только BODYPUMP14Стойки</v>
      </c>
      <c r="E271" s="94">
        <v>2</v>
      </c>
      <c r="F271" s="46">
        <v>2</v>
      </c>
      <c r="G271" s="191"/>
      <c r="H271" s="48" t="s">
        <v>9</v>
      </c>
      <c r="I271" s="48" t="s">
        <v>7</v>
      </c>
      <c r="J271" s="49" t="s">
        <v>12</v>
      </c>
      <c r="K271"/>
    </row>
    <row r="272" spans="1:11" s="46" customFormat="1" x14ac:dyDescent="0.25">
      <c r="A272" s="46" t="s">
        <v>57</v>
      </c>
      <c r="B272" s="47">
        <v>14</v>
      </c>
      <c r="C272" s="46" t="s">
        <v>71</v>
      </c>
      <c r="D272" s="46" t="str">
        <f t="shared" si="38"/>
        <v>Только BODYPUMP14Дополнительные весовые диски 1 кг</v>
      </c>
      <c r="E272" s="63">
        <f>$E$269*$K260</f>
        <v>9.3333333333333321</v>
      </c>
      <c r="F272" s="46">
        <v>24</v>
      </c>
      <c r="G272" s="191"/>
      <c r="H272" s="48" t="s">
        <v>10</v>
      </c>
      <c r="I272" s="48" t="s">
        <v>11</v>
      </c>
      <c r="J272" s="49" t="s">
        <v>10</v>
      </c>
      <c r="K272" s="43">
        <v>0.66666666666666663</v>
      </c>
    </row>
    <row r="273" spans="1:11" s="46" customFormat="1" x14ac:dyDescent="0.25">
      <c r="A273" s="46" t="s">
        <v>57</v>
      </c>
      <c r="B273" s="47">
        <v>14</v>
      </c>
      <c r="C273" s="46" t="s">
        <v>72</v>
      </c>
      <c r="D273" s="46" t="str">
        <f t="shared" si="38"/>
        <v>Только BODYPUMP14Дополнительные весовые диски 2,5 кг</v>
      </c>
      <c r="E273" s="63">
        <f t="shared" ref="E273:E277" si="41">$E$269*$K261</f>
        <v>18.666666666666664</v>
      </c>
      <c r="F273" s="46">
        <v>24</v>
      </c>
      <c r="G273" s="191"/>
      <c r="H273" s="48"/>
      <c r="I273" s="48"/>
      <c r="J273" s="49"/>
      <c r="K273" s="44">
        <v>1.3333333333333333</v>
      </c>
    </row>
    <row r="274" spans="1:11" s="46" customFormat="1" x14ac:dyDescent="0.25">
      <c r="A274" s="46" t="s">
        <v>57</v>
      </c>
      <c r="B274" s="47">
        <v>14</v>
      </c>
      <c r="C274" s="46" t="s">
        <v>74</v>
      </c>
      <c r="D274" s="46" t="str">
        <f t="shared" si="38"/>
        <v>Только BODYPUMP14Весовые диски 3,7 кг</v>
      </c>
      <c r="E274" s="63">
        <f t="shared" si="41"/>
        <v>14</v>
      </c>
      <c r="F274" s="46">
        <v>24</v>
      </c>
      <c r="G274" s="191"/>
      <c r="H274" s="50" t="s">
        <v>17</v>
      </c>
      <c r="I274" s="48"/>
      <c r="J274" s="49"/>
      <c r="K274" s="44">
        <v>1</v>
      </c>
    </row>
    <row r="275" spans="1:11" s="46" customFormat="1" x14ac:dyDescent="0.25">
      <c r="A275" s="46" t="s">
        <v>57</v>
      </c>
      <c r="B275" s="47">
        <v>14</v>
      </c>
      <c r="C275" s="46" t="s">
        <v>73</v>
      </c>
      <c r="D275" s="46" t="str">
        <f t="shared" si="38"/>
        <v>Только BODYPUMP14Дополнительные весовые диски 5 кг</v>
      </c>
      <c r="E275" s="63">
        <f t="shared" si="41"/>
        <v>14</v>
      </c>
      <c r="F275" s="46">
        <v>24</v>
      </c>
      <c r="G275" s="191"/>
      <c r="H275" s="48"/>
      <c r="I275" s="48"/>
      <c r="J275" s="49"/>
      <c r="K275" s="44">
        <v>1</v>
      </c>
    </row>
    <row r="276" spans="1:11" s="46" customFormat="1" x14ac:dyDescent="0.25">
      <c r="A276" s="46" t="s">
        <v>57</v>
      </c>
      <c r="B276" s="47">
        <v>14</v>
      </c>
      <c r="C276" s="46" t="s">
        <v>75</v>
      </c>
      <c r="D276" s="46" t="str">
        <f t="shared" si="38"/>
        <v>Только BODYPUMP14Весовые диски 7,5 кг</v>
      </c>
      <c r="E276" s="63">
        <f t="shared" si="41"/>
        <v>14</v>
      </c>
      <c r="F276" s="46">
        <v>24</v>
      </c>
      <c r="G276" s="191"/>
      <c r="H276" s="48"/>
      <c r="I276" s="48"/>
      <c r="J276" s="49"/>
      <c r="K276" s="44">
        <v>1</v>
      </c>
    </row>
    <row r="277" spans="1:11" s="46" customFormat="1" x14ac:dyDescent="0.25">
      <c r="A277" s="46" t="s">
        <v>57</v>
      </c>
      <c r="B277" s="47">
        <v>14</v>
      </c>
      <c r="C277" s="46" t="s">
        <v>76</v>
      </c>
      <c r="D277" s="46" t="str">
        <f t="shared" si="38"/>
        <v>Только BODYPUMP14Весовые диски 10 кг</v>
      </c>
      <c r="E277" s="63">
        <f t="shared" si="41"/>
        <v>14</v>
      </c>
      <c r="F277" s="46">
        <v>24</v>
      </c>
      <c r="G277" s="191"/>
      <c r="H277" s="48"/>
      <c r="I277" s="48"/>
      <c r="J277" s="49"/>
      <c r="K277" s="44">
        <v>1</v>
      </c>
    </row>
    <row r="278" spans="1:11" s="46" customFormat="1" x14ac:dyDescent="0.25">
      <c r="A278" s="46" t="s">
        <v>57</v>
      </c>
      <c r="B278" s="47">
        <v>14</v>
      </c>
      <c r="C278" s="46" t="s">
        <v>81</v>
      </c>
      <c r="D278" s="46" t="str">
        <f t="shared" si="38"/>
        <v xml:space="preserve">Только BODYPUMP14Степперы SMARTSTEP (и 4 подставки) x 1 на человека </v>
      </c>
      <c r="E278" s="42">
        <f>E269</f>
        <v>14</v>
      </c>
      <c r="F278" s="52">
        <v>24</v>
      </c>
      <c r="G278" s="51"/>
      <c r="H278" s="48"/>
      <c r="I278" s="48"/>
      <c r="J278" s="49"/>
      <c r="K278" s="44"/>
    </row>
    <row r="279" spans="1:11" s="52" customFormat="1" x14ac:dyDescent="0.25">
      <c r="A279" s="46" t="s">
        <v>57</v>
      </c>
      <c r="B279" s="47">
        <v>14</v>
      </c>
      <c r="C279" s="52" t="s">
        <v>80</v>
      </c>
      <c r="D279" s="46" t="str">
        <f t="shared" si="38"/>
        <v>Только BODYPUMP14Коврики MBX MAT</v>
      </c>
      <c r="E279" s="90">
        <f>E269</f>
        <v>14</v>
      </c>
      <c r="F279" s="52">
        <v>24</v>
      </c>
      <c r="G279" s="53" t="s">
        <v>5</v>
      </c>
      <c r="H279" s="54"/>
      <c r="I279" s="54"/>
      <c r="J279" s="49"/>
      <c r="K279" s="44"/>
    </row>
    <row r="280" spans="1:11" s="55" customFormat="1" x14ac:dyDescent="0.25">
      <c r="A280" s="46" t="s">
        <v>57</v>
      </c>
      <c r="B280" s="47">
        <v>14</v>
      </c>
      <c r="C280" s="55" t="s">
        <v>88</v>
      </c>
      <c r="D280" s="46" t="str">
        <f t="shared" si="38"/>
        <v>Только BODYPUMP14Держатели ковриков MBX MAT RACK</v>
      </c>
      <c r="E280" s="91">
        <v>1</v>
      </c>
      <c r="F280" s="55">
        <v>1</v>
      </c>
      <c r="G280" s="56" t="s">
        <v>5</v>
      </c>
      <c r="H280" s="57"/>
      <c r="I280" s="57"/>
      <c r="J280" s="58"/>
      <c r="K280" s="43"/>
    </row>
    <row r="281" spans="1:11" s="46" customFormat="1" ht="15" customHeight="1" x14ac:dyDescent="0.25">
      <c r="A281" s="46" t="s">
        <v>57</v>
      </c>
      <c r="B281" s="47">
        <v>13</v>
      </c>
      <c r="C281" s="46" t="s">
        <v>83</v>
      </c>
      <c r="D281" s="46" t="str">
        <f t="shared" si="38"/>
        <v>Только BODYPUMP13Грифы SMARTBAR</v>
      </c>
      <c r="E281" s="94">
        <v>13</v>
      </c>
      <c r="F281" s="46">
        <v>24</v>
      </c>
      <c r="G281" s="191" t="s">
        <v>13</v>
      </c>
      <c r="H281" s="48" t="s">
        <v>7</v>
      </c>
      <c r="I281" s="48" t="s">
        <v>11</v>
      </c>
      <c r="J281" s="49" t="s">
        <v>11</v>
      </c>
      <c r="K281"/>
    </row>
    <row r="282" spans="1:11" s="46" customFormat="1" x14ac:dyDescent="0.25">
      <c r="A282" s="46" t="s">
        <v>57</v>
      </c>
      <c r="B282" s="47">
        <v>13</v>
      </c>
      <c r="C282" s="46" t="s">
        <v>82</v>
      </c>
      <c r="D282" s="46" t="str">
        <f t="shared" si="38"/>
        <v>Только BODYPUMP13Наборы весовых дисков (2 x 1 кг + 2 x 2,5 кг + 2 x 5 кг)</v>
      </c>
      <c r="E282" s="94">
        <v>13</v>
      </c>
      <c r="F282" s="46">
        <v>24</v>
      </c>
      <c r="G282" s="191"/>
      <c r="H282" s="48" t="s">
        <v>8</v>
      </c>
      <c r="I282" s="48" t="s">
        <v>7</v>
      </c>
      <c r="J282" s="49" t="s">
        <v>10</v>
      </c>
      <c r="K282"/>
    </row>
    <row r="283" spans="1:11" s="46" customFormat="1" x14ac:dyDescent="0.25">
      <c r="A283" s="46" t="s">
        <v>57</v>
      </c>
      <c r="B283" s="47">
        <v>13</v>
      </c>
      <c r="C283" s="46" t="s">
        <v>70</v>
      </c>
      <c r="D283" s="46" t="str">
        <f t="shared" si="38"/>
        <v>Только BODYPUMP13Стойки</v>
      </c>
      <c r="E283" s="94">
        <v>2</v>
      </c>
      <c r="F283" s="46">
        <v>2</v>
      </c>
      <c r="G283" s="191"/>
      <c r="H283" s="48" t="s">
        <v>9</v>
      </c>
      <c r="I283" s="48" t="s">
        <v>7</v>
      </c>
      <c r="J283" s="49" t="s">
        <v>12</v>
      </c>
      <c r="K283"/>
    </row>
    <row r="284" spans="1:11" s="46" customFormat="1" x14ac:dyDescent="0.25">
      <c r="A284" s="46" t="s">
        <v>57</v>
      </c>
      <c r="B284" s="47">
        <v>13</v>
      </c>
      <c r="C284" s="46" t="s">
        <v>71</v>
      </c>
      <c r="D284" s="46" t="str">
        <f t="shared" si="38"/>
        <v>Только BODYPUMP13Дополнительные весовые диски 1 кг</v>
      </c>
      <c r="E284" s="63">
        <f>$E$281*$K272</f>
        <v>8.6666666666666661</v>
      </c>
      <c r="F284" s="46">
        <v>24</v>
      </c>
      <c r="G284" s="191"/>
      <c r="H284" s="48" t="s">
        <v>10</v>
      </c>
      <c r="I284" s="48" t="s">
        <v>11</v>
      </c>
      <c r="J284" s="49" t="s">
        <v>10</v>
      </c>
      <c r="K284" s="43">
        <v>0.66666666666666663</v>
      </c>
    </row>
    <row r="285" spans="1:11" s="46" customFormat="1" x14ac:dyDescent="0.25">
      <c r="A285" s="46" t="s">
        <v>57</v>
      </c>
      <c r="B285" s="47">
        <v>13</v>
      </c>
      <c r="C285" s="46" t="s">
        <v>72</v>
      </c>
      <c r="D285" s="46" t="str">
        <f t="shared" si="38"/>
        <v>Только BODYPUMP13Дополнительные весовые диски 2,5 кг</v>
      </c>
      <c r="E285" s="63">
        <f t="shared" ref="E285:E289" si="42">$E$281*$K273</f>
        <v>17.333333333333332</v>
      </c>
      <c r="F285" s="46">
        <v>24</v>
      </c>
      <c r="G285" s="191"/>
      <c r="H285" s="48"/>
      <c r="I285" s="48"/>
      <c r="J285" s="49"/>
      <c r="K285" s="44">
        <v>1.3333333333333333</v>
      </c>
    </row>
    <row r="286" spans="1:11" s="46" customFormat="1" x14ac:dyDescent="0.25">
      <c r="A286" s="46" t="s">
        <v>57</v>
      </c>
      <c r="B286" s="47">
        <v>13</v>
      </c>
      <c r="C286" s="46" t="s">
        <v>74</v>
      </c>
      <c r="D286" s="46" t="str">
        <f t="shared" si="38"/>
        <v>Только BODYPUMP13Весовые диски 3,7 кг</v>
      </c>
      <c r="E286" s="63">
        <f t="shared" si="42"/>
        <v>13</v>
      </c>
      <c r="F286" s="46">
        <v>24</v>
      </c>
      <c r="G286" s="191"/>
      <c r="H286" s="50" t="s">
        <v>17</v>
      </c>
      <c r="I286" s="48"/>
      <c r="J286" s="49"/>
      <c r="K286" s="44">
        <v>1</v>
      </c>
    </row>
    <row r="287" spans="1:11" s="46" customFormat="1" x14ac:dyDescent="0.25">
      <c r="A287" s="46" t="s">
        <v>57</v>
      </c>
      <c r="B287" s="47">
        <v>13</v>
      </c>
      <c r="C287" s="46" t="s">
        <v>73</v>
      </c>
      <c r="D287" s="46" t="str">
        <f t="shared" si="38"/>
        <v>Только BODYPUMP13Дополнительные весовые диски 5 кг</v>
      </c>
      <c r="E287" s="63">
        <f t="shared" si="42"/>
        <v>13</v>
      </c>
      <c r="F287" s="46">
        <v>24</v>
      </c>
      <c r="G287" s="191"/>
      <c r="H287" s="48"/>
      <c r="I287" s="48"/>
      <c r="J287" s="49"/>
      <c r="K287" s="44">
        <v>1</v>
      </c>
    </row>
    <row r="288" spans="1:11" s="46" customFormat="1" x14ac:dyDescent="0.25">
      <c r="A288" s="46" t="s">
        <v>57</v>
      </c>
      <c r="B288" s="47">
        <v>13</v>
      </c>
      <c r="C288" s="46" t="s">
        <v>75</v>
      </c>
      <c r="D288" s="46" t="str">
        <f t="shared" si="38"/>
        <v>Только BODYPUMP13Весовые диски 7,5 кг</v>
      </c>
      <c r="E288" s="63">
        <f t="shared" si="42"/>
        <v>13</v>
      </c>
      <c r="F288" s="46">
        <v>24</v>
      </c>
      <c r="G288" s="191"/>
      <c r="H288" s="48"/>
      <c r="I288" s="48"/>
      <c r="J288" s="49"/>
      <c r="K288" s="44">
        <v>1</v>
      </c>
    </row>
    <row r="289" spans="1:11" s="46" customFormat="1" x14ac:dyDescent="0.25">
      <c r="A289" s="46" t="s">
        <v>57</v>
      </c>
      <c r="B289" s="47">
        <v>13</v>
      </c>
      <c r="C289" s="46" t="s">
        <v>76</v>
      </c>
      <c r="D289" s="46" t="str">
        <f t="shared" si="38"/>
        <v>Только BODYPUMP13Весовые диски 10 кг</v>
      </c>
      <c r="E289" s="63">
        <f t="shared" si="42"/>
        <v>13</v>
      </c>
      <c r="F289" s="46">
        <v>24</v>
      </c>
      <c r="G289" s="191"/>
      <c r="H289" s="48"/>
      <c r="I289" s="48"/>
      <c r="J289" s="49"/>
      <c r="K289" s="44">
        <v>1</v>
      </c>
    </row>
    <row r="290" spans="1:11" s="46" customFormat="1" x14ac:dyDescent="0.25">
      <c r="A290" s="46" t="s">
        <v>57</v>
      </c>
      <c r="B290" s="47">
        <v>13</v>
      </c>
      <c r="C290" s="46" t="s">
        <v>81</v>
      </c>
      <c r="D290" s="46" t="str">
        <f t="shared" si="38"/>
        <v xml:space="preserve">Только BODYPUMP13Степперы SMARTSTEP (и 4 подставки) x 1 на человека </v>
      </c>
      <c r="E290" s="42">
        <f>E281</f>
        <v>13</v>
      </c>
      <c r="F290" s="52">
        <v>24</v>
      </c>
      <c r="G290" s="51"/>
      <c r="H290" s="48"/>
      <c r="I290" s="48"/>
      <c r="J290" s="49"/>
      <c r="K290" s="44"/>
    </row>
    <row r="291" spans="1:11" s="52" customFormat="1" x14ac:dyDescent="0.25">
      <c r="A291" s="46" t="s">
        <v>57</v>
      </c>
      <c r="B291" s="47">
        <v>13</v>
      </c>
      <c r="C291" s="52" t="s">
        <v>80</v>
      </c>
      <c r="D291" s="46" t="str">
        <f t="shared" si="38"/>
        <v>Только BODYPUMP13Коврики MBX MAT</v>
      </c>
      <c r="E291" s="90">
        <f>E281</f>
        <v>13</v>
      </c>
      <c r="F291" s="52">
        <v>24</v>
      </c>
      <c r="G291" s="53" t="s">
        <v>5</v>
      </c>
      <c r="H291" s="54"/>
      <c r="I291" s="54"/>
      <c r="J291" s="49"/>
      <c r="K291" s="44"/>
    </row>
    <row r="292" spans="1:11" s="55" customFormat="1" x14ac:dyDescent="0.25">
      <c r="A292" s="46" t="s">
        <v>57</v>
      </c>
      <c r="B292" s="47">
        <v>13</v>
      </c>
      <c r="C292" s="55" t="s">
        <v>88</v>
      </c>
      <c r="D292" s="46" t="str">
        <f t="shared" si="38"/>
        <v>Только BODYPUMP13Держатели ковриков MBX MAT RACK</v>
      </c>
      <c r="E292" s="91">
        <v>1</v>
      </c>
      <c r="F292" s="55">
        <v>1</v>
      </c>
      <c r="G292" s="56" t="s">
        <v>5</v>
      </c>
      <c r="H292" s="57"/>
      <c r="I292" s="57"/>
      <c r="J292" s="58"/>
      <c r="K292" s="43"/>
    </row>
    <row r="293" spans="1:11" s="62" customFormat="1" ht="15" customHeight="1" x14ac:dyDescent="0.25">
      <c r="A293" s="62" t="s">
        <v>57</v>
      </c>
      <c r="B293" s="64">
        <v>12</v>
      </c>
      <c r="C293" s="62" t="s">
        <v>83</v>
      </c>
      <c r="D293" s="62" t="str">
        <f>A293&amp;B293&amp;C293</f>
        <v>Только BODYPUMP12Грифы SMARTBAR</v>
      </c>
      <c r="E293" s="97">
        <v>12</v>
      </c>
      <c r="F293" s="62">
        <v>12</v>
      </c>
      <c r="G293" s="190" t="s">
        <v>13</v>
      </c>
      <c r="H293" s="65" t="s">
        <v>7</v>
      </c>
      <c r="I293" s="65" t="s">
        <v>11</v>
      </c>
      <c r="J293" s="66" t="s">
        <v>11</v>
      </c>
    </row>
    <row r="294" spans="1:11" s="62" customFormat="1" x14ac:dyDescent="0.25">
      <c r="A294" s="62" t="s">
        <v>57</v>
      </c>
      <c r="B294" s="64">
        <v>12</v>
      </c>
      <c r="C294" s="62" t="s">
        <v>82</v>
      </c>
      <c r="D294" s="62" t="str">
        <f t="shared" ref="D294:D316" si="43">A294&amp;B294&amp;C294</f>
        <v>Только BODYPUMP12Наборы весовых дисков (2 x 1 кг + 2 x 2,5 кг + 2 x 5 кг)</v>
      </c>
      <c r="E294" s="97">
        <v>12</v>
      </c>
      <c r="F294" s="62">
        <v>12</v>
      </c>
      <c r="G294" s="190"/>
      <c r="H294" s="65" t="s">
        <v>8</v>
      </c>
      <c r="I294" s="65" t="s">
        <v>7</v>
      </c>
      <c r="J294" s="66" t="s">
        <v>10</v>
      </c>
    </row>
    <row r="295" spans="1:11" s="62" customFormat="1" x14ac:dyDescent="0.25">
      <c r="A295" s="62" t="s">
        <v>57</v>
      </c>
      <c r="B295" s="64">
        <v>12</v>
      </c>
      <c r="C295" s="62" t="s">
        <v>70</v>
      </c>
      <c r="D295" s="62" t="str">
        <f t="shared" si="43"/>
        <v>Только BODYPUMP12Стойки</v>
      </c>
      <c r="E295" s="97">
        <v>1</v>
      </c>
      <c r="F295" s="62">
        <v>1</v>
      </c>
      <c r="G295" s="190"/>
      <c r="H295" s="65" t="s">
        <v>9</v>
      </c>
      <c r="I295" s="65" t="s">
        <v>7</v>
      </c>
      <c r="J295" s="66" t="s">
        <v>12</v>
      </c>
    </row>
    <row r="296" spans="1:11" s="62" customFormat="1" x14ac:dyDescent="0.25">
      <c r="A296" s="62" t="s">
        <v>57</v>
      </c>
      <c r="B296" s="64">
        <v>12</v>
      </c>
      <c r="C296" s="62" t="s">
        <v>71</v>
      </c>
      <c r="D296" s="62" t="str">
        <f t="shared" si="43"/>
        <v>Только BODYPUMP12Дополнительные весовые диски 1 кг</v>
      </c>
      <c r="E296" s="63">
        <f>$E$293*$K284</f>
        <v>8</v>
      </c>
      <c r="F296" s="62">
        <v>12</v>
      </c>
      <c r="G296" s="190"/>
      <c r="H296" s="65" t="s">
        <v>10</v>
      </c>
      <c r="I296" s="65" t="s">
        <v>11</v>
      </c>
      <c r="J296" s="66" t="s">
        <v>10</v>
      </c>
      <c r="K296" s="62">
        <v>0.66666666666666663</v>
      </c>
    </row>
    <row r="297" spans="1:11" s="62" customFormat="1" x14ac:dyDescent="0.25">
      <c r="A297" s="62" t="s">
        <v>57</v>
      </c>
      <c r="B297" s="64">
        <v>12</v>
      </c>
      <c r="C297" s="62" t="s">
        <v>72</v>
      </c>
      <c r="D297" s="62" t="str">
        <f t="shared" si="43"/>
        <v>Только BODYPUMP12Дополнительные весовые диски 2,5 кг</v>
      </c>
      <c r="E297" s="63">
        <f t="shared" ref="E297:E301" si="44">$E$293*$K285</f>
        <v>16</v>
      </c>
      <c r="F297" s="62">
        <v>12</v>
      </c>
      <c r="G297" s="190"/>
      <c r="H297" s="65"/>
      <c r="I297" s="65"/>
      <c r="J297" s="66"/>
      <c r="K297" s="67">
        <v>1.3333333333333333</v>
      </c>
    </row>
    <row r="298" spans="1:11" s="62" customFormat="1" x14ac:dyDescent="0.25">
      <c r="A298" s="62" t="s">
        <v>57</v>
      </c>
      <c r="B298" s="64">
        <v>12</v>
      </c>
      <c r="C298" s="62" t="s">
        <v>74</v>
      </c>
      <c r="D298" s="62" t="str">
        <f t="shared" si="43"/>
        <v>Только BODYPUMP12Весовые диски 3,7 кг</v>
      </c>
      <c r="E298" s="63">
        <f t="shared" si="44"/>
        <v>12</v>
      </c>
      <c r="F298" s="62">
        <v>12</v>
      </c>
      <c r="G298" s="190"/>
      <c r="H298" s="68" t="s">
        <v>17</v>
      </c>
      <c r="I298" s="65"/>
      <c r="J298" s="66"/>
      <c r="K298" s="67">
        <v>1</v>
      </c>
    </row>
    <row r="299" spans="1:11" s="62" customFormat="1" x14ac:dyDescent="0.25">
      <c r="A299" s="62" t="s">
        <v>57</v>
      </c>
      <c r="B299" s="64">
        <v>12</v>
      </c>
      <c r="C299" s="62" t="s">
        <v>73</v>
      </c>
      <c r="D299" s="62" t="str">
        <f t="shared" si="43"/>
        <v>Только BODYPUMP12Дополнительные весовые диски 5 кг</v>
      </c>
      <c r="E299" s="63">
        <f t="shared" si="44"/>
        <v>12</v>
      </c>
      <c r="F299" s="62">
        <v>12</v>
      </c>
      <c r="G299" s="190"/>
      <c r="H299" s="65"/>
      <c r="I299" s="65"/>
      <c r="J299" s="66"/>
      <c r="K299" s="67">
        <v>1</v>
      </c>
    </row>
    <row r="300" spans="1:11" s="62" customFormat="1" x14ac:dyDescent="0.25">
      <c r="A300" s="62" t="s">
        <v>57</v>
      </c>
      <c r="B300" s="64">
        <v>12</v>
      </c>
      <c r="C300" s="62" t="s">
        <v>75</v>
      </c>
      <c r="D300" s="62" t="str">
        <f t="shared" si="43"/>
        <v>Только BODYPUMP12Весовые диски 7,5 кг</v>
      </c>
      <c r="E300" s="63">
        <f t="shared" si="44"/>
        <v>12</v>
      </c>
      <c r="F300" s="62">
        <v>12</v>
      </c>
      <c r="G300" s="190"/>
      <c r="H300" s="65"/>
      <c r="I300" s="65"/>
      <c r="J300" s="66"/>
      <c r="K300" s="67">
        <v>1</v>
      </c>
    </row>
    <row r="301" spans="1:11" s="62" customFormat="1" x14ac:dyDescent="0.25">
      <c r="A301" s="62" t="s">
        <v>57</v>
      </c>
      <c r="B301" s="64">
        <v>12</v>
      </c>
      <c r="C301" s="62" t="s">
        <v>76</v>
      </c>
      <c r="D301" s="62" t="str">
        <f t="shared" si="43"/>
        <v>Только BODYPUMP12Весовые диски 10 кг</v>
      </c>
      <c r="E301" s="63">
        <f t="shared" si="44"/>
        <v>12</v>
      </c>
      <c r="F301" s="62">
        <v>12</v>
      </c>
      <c r="G301" s="190"/>
      <c r="H301" s="65"/>
      <c r="I301" s="65"/>
      <c r="J301" s="66"/>
      <c r="K301" s="67">
        <v>1</v>
      </c>
    </row>
    <row r="302" spans="1:11" s="62" customFormat="1" x14ac:dyDescent="0.25">
      <c r="A302" s="62" t="s">
        <v>57</v>
      </c>
      <c r="B302" s="64">
        <v>12</v>
      </c>
      <c r="C302" s="62" t="s">
        <v>81</v>
      </c>
      <c r="D302" s="62" t="str">
        <f t="shared" si="43"/>
        <v xml:space="preserve">Только BODYPUMP12Степперы SMARTSTEP (и 4 подставки) x 1 на человека </v>
      </c>
      <c r="E302" s="42">
        <f>E293</f>
        <v>12</v>
      </c>
      <c r="F302" s="69">
        <v>12</v>
      </c>
      <c r="G302" s="70"/>
      <c r="H302" s="65"/>
      <c r="I302" s="65"/>
      <c r="J302" s="66"/>
      <c r="K302" s="67"/>
    </row>
    <row r="303" spans="1:11" s="69" customFormat="1" x14ac:dyDescent="0.25">
      <c r="A303" s="62" t="s">
        <v>57</v>
      </c>
      <c r="B303" s="64">
        <v>12</v>
      </c>
      <c r="C303" s="69" t="s">
        <v>80</v>
      </c>
      <c r="D303" s="62" t="str">
        <f t="shared" si="43"/>
        <v>Только BODYPUMP12Коврики MBX MAT</v>
      </c>
      <c r="E303" s="90">
        <f>E293</f>
        <v>12</v>
      </c>
      <c r="F303" s="69">
        <v>12</v>
      </c>
      <c r="G303" s="71" t="s">
        <v>5</v>
      </c>
      <c r="H303" s="72"/>
      <c r="I303" s="72"/>
      <c r="J303" s="66"/>
      <c r="K303" s="67"/>
    </row>
    <row r="304" spans="1:11" s="73" customFormat="1" x14ac:dyDescent="0.25">
      <c r="A304" s="62" t="s">
        <v>57</v>
      </c>
      <c r="B304" s="64">
        <v>12</v>
      </c>
      <c r="C304" s="73" t="s">
        <v>88</v>
      </c>
      <c r="D304" s="62" t="str">
        <f t="shared" si="43"/>
        <v>Только BODYPUMP12Держатели ковриков MBX MAT RACK</v>
      </c>
      <c r="E304" s="91">
        <v>1</v>
      </c>
      <c r="F304" s="73">
        <v>1</v>
      </c>
      <c r="G304" s="74" t="s">
        <v>5</v>
      </c>
      <c r="H304" s="75"/>
      <c r="I304" s="75"/>
      <c r="J304" s="76"/>
      <c r="K304" s="62"/>
    </row>
    <row r="305" spans="1:11" s="62" customFormat="1" ht="15" customHeight="1" x14ac:dyDescent="0.25">
      <c r="A305" s="62" t="s">
        <v>57</v>
      </c>
      <c r="B305" s="64">
        <v>11</v>
      </c>
      <c r="C305" s="62" t="s">
        <v>83</v>
      </c>
      <c r="D305" s="62" t="str">
        <f t="shared" si="43"/>
        <v>Только BODYPUMP11Грифы SMARTBAR</v>
      </c>
      <c r="E305" s="97">
        <v>11</v>
      </c>
      <c r="F305" s="62">
        <v>12</v>
      </c>
      <c r="G305" s="190" t="s">
        <v>13</v>
      </c>
      <c r="H305" s="65" t="s">
        <v>7</v>
      </c>
      <c r="I305" s="65" t="s">
        <v>11</v>
      </c>
      <c r="J305" s="66" t="s">
        <v>11</v>
      </c>
    </row>
    <row r="306" spans="1:11" s="62" customFormat="1" x14ac:dyDescent="0.25">
      <c r="A306" s="62" t="s">
        <v>57</v>
      </c>
      <c r="B306" s="64">
        <v>11</v>
      </c>
      <c r="C306" s="62" t="s">
        <v>82</v>
      </c>
      <c r="D306" s="62" t="str">
        <f t="shared" si="43"/>
        <v>Только BODYPUMP11Наборы весовых дисков (2 x 1 кг + 2 x 2,5 кг + 2 x 5 кг)</v>
      </c>
      <c r="E306" s="97">
        <v>11</v>
      </c>
      <c r="F306" s="62">
        <v>12</v>
      </c>
      <c r="G306" s="190"/>
      <c r="H306" s="65" t="s">
        <v>8</v>
      </c>
      <c r="I306" s="65" t="s">
        <v>7</v>
      </c>
      <c r="J306" s="66" t="s">
        <v>10</v>
      </c>
    </row>
    <row r="307" spans="1:11" s="62" customFormat="1" x14ac:dyDescent="0.25">
      <c r="A307" s="62" t="s">
        <v>57</v>
      </c>
      <c r="B307" s="64">
        <v>11</v>
      </c>
      <c r="C307" s="62" t="s">
        <v>70</v>
      </c>
      <c r="D307" s="62" t="str">
        <f t="shared" si="43"/>
        <v>Только BODYPUMP11Стойки</v>
      </c>
      <c r="E307" s="97">
        <v>1</v>
      </c>
      <c r="F307" s="62">
        <v>1</v>
      </c>
      <c r="G307" s="190"/>
      <c r="H307" s="65" t="s">
        <v>9</v>
      </c>
      <c r="I307" s="65" t="s">
        <v>7</v>
      </c>
      <c r="J307" s="66" t="s">
        <v>12</v>
      </c>
    </row>
    <row r="308" spans="1:11" s="62" customFormat="1" x14ac:dyDescent="0.25">
      <c r="A308" s="62" t="s">
        <v>57</v>
      </c>
      <c r="B308" s="64">
        <v>11</v>
      </c>
      <c r="C308" s="62" t="s">
        <v>71</v>
      </c>
      <c r="D308" s="62" t="str">
        <f t="shared" si="43"/>
        <v>Только BODYPUMP11Дополнительные весовые диски 1 кг</v>
      </c>
      <c r="E308" s="63">
        <f>$E$305*$K296</f>
        <v>7.333333333333333</v>
      </c>
      <c r="F308" s="62">
        <v>12</v>
      </c>
      <c r="G308" s="190"/>
      <c r="H308" s="65" t="s">
        <v>10</v>
      </c>
      <c r="I308" s="65" t="s">
        <v>11</v>
      </c>
      <c r="J308" s="66" t="s">
        <v>10</v>
      </c>
      <c r="K308" s="62">
        <v>0.66666666666666663</v>
      </c>
    </row>
    <row r="309" spans="1:11" s="62" customFormat="1" x14ac:dyDescent="0.25">
      <c r="A309" s="62" t="s">
        <v>57</v>
      </c>
      <c r="B309" s="64">
        <v>11</v>
      </c>
      <c r="C309" s="62" t="s">
        <v>72</v>
      </c>
      <c r="D309" s="62" t="str">
        <f t="shared" si="43"/>
        <v>Только BODYPUMP11Дополнительные весовые диски 2,5 кг</v>
      </c>
      <c r="E309" s="63">
        <f t="shared" ref="E309:E313" si="45">$E$305*$K297</f>
        <v>14.666666666666666</v>
      </c>
      <c r="F309" s="62">
        <v>12</v>
      </c>
      <c r="G309" s="190"/>
      <c r="H309" s="65"/>
      <c r="I309" s="65"/>
      <c r="J309" s="66"/>
      <c r="K309" s="67">
        <v>1.3333333333333333</v>
      </c>
    </row>
    <row r="310" spans="1:11" s="62" customFormat="1" x14ac:dyDescent="0.25">
      <c r="A310" s="62" t="s">
        <v>57</v>
      </c>
      <c r="B310" s="64">
        <v>11</v>
      </c>
      <c r="C310" s="62" t="s">
        <v>74</v>
      </c>
      <c r="D310" s="62" t="str">
        <f t="shared" si="43"/>
        <v>Только BODYPUMP11Весовые диски 3,7 кг</v>
      </c>
      <c r="E310" s="63">
        <f t="shared" si="45"/>
        <v>11</v>
      </c>
      <c r="F310" s="62">
        <v>12</v>
      </c>
      <c r="G310" s="190"/>
      <c r="H310" s="68" t="s">
        <v>17</v>
      </c>
      <c r="I310" s="65"/>
      <c r="J310" s="66"/>
      <c r="K310" s="67">
        <v>1</v>
      </c>
    </row>
    <row r="311" spans="1:11" s="62" customFormat="1" x14ac:dyDescent="0.25">
      <c r="A311" s="62" t="s">
        <v>57</v>
      </c>
      <c r="B311" s="64">
        <v>11</v>
      </c>
      <c r="C311" s="62" t="s">
        <v>73</v>
      </c>
      <c r="D311" s="62" t="str">
        <f t="shared" si="43"/>
        <v>Только BODYPUMP11Дополнительные весовые диски 5 кг</v>
      </c>
      <c r="E311" s="63">
        <f t="shared" si="45"/>
        <v>11</v>
      </c>
      <c r="F311" s="62">
        <v>12</v>
      </c>
      <c r="G311" s="190"/>
      <c r="H311" s="65"/>
      <c r="I311" s="65"/>
      <c r="J311" s="66"/>
      <c r="K311" s="67">
        <v>1</v>
      </c>
    </row>
    <row r="312" spans="1:11" s="62" customFormat="1" x14ac:dyDescent="0.25">
      <c r="A312" s="62" t="s">
        <v>57</v>
      </c>
      <c r="B312" s="64">
        <v>11</v>
      </c>
      <c r="C312" s="62" t="s">
        <v>75</v>
      </c>
      <c r="D312" s="62" t="str">
        <f t="shared" si="43"/>
        <v>Только BODYPUMP11Весовые диски 7,5 кг</v>
      </c>
      <c r="E312" s="63">
        <f t="shared" si="45"/>
        <v>11</v>
      </c>
      <c r="F312" s="62">
        <v>12</v>
      </c>
      <c r="G312" s="190"/>
      <c r="H312" s="65"/>
      <c r="I312" s="65"/>
      <c r="J312" s="66"/>
      <c r="K312" s="67">
        <v>1</v>
      </c>
    </row>
    <row r="313" spans="1:11" s="62" customFormat="1" x14ac:dyDescent="0.25">
      <c r="A313" s="62" t="s">
        <v>57</v>
      </c>
      <c r="B313" s="64">
        <v>11</v>
      </c>
      <c r="C313" s="62" t="s">
        <v>76</v>
      </c>
      <c r="D313" s="62" t="str">
        <f t="shared" si="43"/>
        <v>Только BODYPUMP11Весовые диски 10 кг</v>
      </c>
      <c r="E313" s="63">
        <f t="shared" si="45"/>
        <v>11</v>
      </c>
      <c r="F313" s="62">
        <v>12</v>
      </c>
      <c r="G313" s="190"/>
      <c r="H313" s="65"/>
      <c r="I313" s="65"/>
      <c r="J313" s="66"/>
      <c r="K313" s="67">
        <v>1</v>
      </c>
    </row>
    <row r="314" spans="1:11" s="62" customFormat="1" x14ac:dyDescent="0.25">
      <c r="A314" s="62" t="s">
        <v>57</v>
      </c>
      <c r="B314" s="64">
        <v>11</v>
      </c>
      <c r="C314" s="62" t="s">
        <v>81</v>
      </c>
      <c r="D314" s="62" t="str">
        <f t="shared" si="43"/>
        <v xml:space="preserve">Только BODYPUMP11Степперы SMARTSTEP (и 4 подставки) x 1 на человека </v>
      </c>
      <c r="E314" s="42">
        <f>E305</f>
        <v>11</v>
      </c>
      <c r="F314" s="69">
        <v>12</v>
      </c>
      <c r="G314" s="70"/>
      <c r="H314" s="65"/>
      <c r="I314" s="65"/>
      <c r="J314" s="66"/>
      <c r="K314" s="67"/>
    </row>
    <row r="315" spans="1:11" s="69" customFormat="1" x14ac:dyDescent="0.25">
      <c r="A315" s="62" t="s">
        <v>57</v>
      </c>
      <c r="B315" s="64">
        <v>11</v>
      </c>
      <c r="C315" s="69" t="s">
        <v>80</v>
      </c>
      <c r="D315" s="62" t="str">
        <f t="shared" si="43"/>
        <v>Только BODYPUMP11Коврики MBX MAT</v>
      </c>
      <c r="E315" s="90">
        <f>E305</f>
        <v>11</v>
      </c>
      <c r="F315" s="69">
        <v>12</v>
      </c>
      <c r="G315" s="71" t="s">
        <v>5</v>
      </c>
      <c r="H315" s="72"/>
      <c r="I315" s="72"/>
      <c r="J315" s="66"/>
      <c r="K315" s="67"/>
    </row>
    <row r="316" spans="1:11" s="73" customFormat="1" x14ac:dyDescent="0.25">
      <c r="A316" s="62" t="s">
        <v>57</v>
      </c>
      <c r="B316" s="64">
        <v>11</v>
      </c>
      <c r="C316" s="73" t="s">
        <v>88</v>
      </c>
      <c r="D316" s="62" t="str">
        <f t="shared" si="43"/>
        <v>Только BODYPUMP11Держатели ковриков MBX MAT RACK</v>
      </c>
      <c r="E316" s="91">
        <v>1</v>
      </c>
      <c r="F316" s="73">
        <v>1</v>
      </c>
      <c r="G316" s="74" t="s">
        <v>5</v>
      </c>
      <c r="H316" s="75"/>
      <c r="I316" s="75"/>
      <c r="J316" s="76"/>
      <c r="K316" s="62"/>
    </row>
    <row r="317" spans="1:11" s="62" customFormat="1" ht="15" customHeight="1" x14ac:dyDescent="0.25">
      <c r="A317" s="62" t="s">
        <v>57</v>
      </c>
      <c r="B317" s="64">
        <v>10</v>
      </c>
      <c r="C317" s="62" t="s">
        <v>83</v>
      </c>
      <c r="D317" s="62" t="str">
        <f>A317&amp;B317&amp;C317</f>
        <v>Только BODYPUMP10Грифы SMARTBAR</v>
      </c>
      <c r="E317" s="97">
        <v>10</v>
      </c>
      <c r="F317" s="62">
        <v>12</v>
      </c>
      <c r="G317" s="190" t="s">
        <v>13</v>
      </c>
      <c r="H317" s="65" t="s">
        <v>7</v>
      </c>
      <c r="I317" s="65" t="s">
        <v>11</v>
      </c>
      <c r="J317" s="66" t="s">
        <v>11</v>
      </c>
    </row>
    <row r="318" spans="1:11" s="62" customFormat="1" x14ac:dyDescent="0.25">
      <c r="A318" s="62" t="s">
        <v>57</v>
      </c>
      <c r="B318" s="64">
        <v>10</v>
      </c>
      <c r="C318" s="62" t="s">
        <v>82</v>
      </c>
      <c r="D318" s="62" t="str">
        <f t="shared" ref="D318:D364" si="46">A318&amp;B318&amp;C318</f>
        <v>Только BODYPUMP10Наборы весовых дисков (2 x 1 кг + 2 x 2,5 кг + 2 x 5 кг)</v>
      </c>
      <c r="E318" s="97">
        <v>10</v>
      </c>
      <c r="F318" s="62">
        <v>12</v>
      </c>
      <c r="G318" s="190"/>
      <c r="H318" s="65" t="s">
        <v>8</v>
      </c>
      <c r="I318" s="65" t="s">
        <v>7</v>
      </c>
      <c r="J318" s="66" t="s">
        <v>10</v>
      </c>
    </row>
    <row r="319" spans="1:11" s="62" customFormat="1" x14ac:dyDescent="0.25">
      <c r="A319" s="62" t="s">
        <v>57</v>
      </c>
      <c r="B319" s="64">
        <v>10</v>
      </c>
      <c r="C319" s="62" t="s">
        <v>70</v>
      </c>
      <c r="D319" s="62" t="str">
        <f t="shared" si="46"/>
        <v>Только BODYPUMP10Стойки</v>
      </c>
      <c r="E319" s="97">
        <v>1</v>
      </c>
      <c r="F319" s="62">
        <v>1</v>
      </c>
      <c r="G319" s="190"/>
      <c r="H319" s="65" t="s">
        <v>9</v>
      </c>
      <c r="I319" s="65" t="s">
        <v>7</v>
      </c>
      <c r="J319" s="66" t="s">
        <v>12</v>
      </c>
    </row>
    <row r="320" spans="1:11" s="62" customFormat="1" x14ac:dyDescent="0.25">
      <c r="A320" s="62" t="s">
        <v>57</v>
      </c>
      <c r="B320" s="64">
        <v>10</v>
      </c>
      <c r="C320" s="62" t="s">
        <v>71</v>
      </c>
      <c r="D320" s="62" t="str">
        <f t="shared" si="46"/>
        <v>Только BODYPUMP10Дополнительные весовые диски 1 кг</v>
      </c>
      <c r="E320" s="63">
        <f>$E$317*$K308</f>
        <v>6.6666666666666661</v>
      </c>
      <c r="F320" s="62">
        <v>12</v>
      </c>
      <c r="G320" s="190"/>
      <c r="H320" s="65" t="s">
        <v>10</v>
      </c>
      <c r="I320" s="65" t="s">
        <v>11</v>
      </c>
      <c r="J320" s="66" t="s">
        <v>10</v>
      </c>
      <c r="K320" s="62">
        <v>0.66666666666666663</v>
      </c>
    </row>
    <row r="321" spans="1:11" s="62" customFormat="1" x14ac:dyDescent="0.25">
      <c r="A321" s="62" t="s">
        <v>57</v>
      </c>
      <c r="B321" s="64">
        <v>10</v>
      </c>
      <c r="C321" s="62" t="s">
        <v>72</v>
      </c>
      <c r="D321" s="62" t="str">
        <f t="shared" si="46"/>
        <v>Только BODYPUMP10Дополнительные весовые диски 2,5 кг</v>
      </c>
      <c r="E321" s="63">
        <f t="shared" ref="E321:E325" si="47">$E$305*$K309</f>
        <v>14.666666666666666</v>
      </c>
      <c r="F321" s="62">
        <v>12</v>
      </c>
      <c r="G321" s="190"/>
      <c r="H321" s="65"/>
      <c r="I321" s="65"/>
      <c r="J321" s="66"/>
      <c r="K321" s="67">
        <v>1.3333333333333333</v>
      </c>
    </row>
    <row r="322" spans="1:11" s="62" customFormat="1" x14ac:dyDescent="0.25">
      <c r="A322" s="62" t="s">
        <v>57</v>
      </c>
      <c r="B322" s="64">
        <v>10</v>
      </c>
      <c r="C322" s="62" t="s">
        <v>74</v>
      </c>
      <c r="D322" s="62" t="str">
        <f t="shared" si="46"/>
        <v>Только BODYPUMP10Весовые диски 3,7 кг</v>
      </c>
      <c r="E322" s="63">
        <f t="shared" si="47"/>
        <v>11</v>
      </c>
      <c r="F322" s="62">
        <v>12</v>
      </c>
      <c r="G322" s="190"/>
      <c r="H322" s="68" t="s">
        <v>17</v>
      </c>
      <c r="I322" s="65"/>
      <c r="J322" s="66"/>
      <c r="K322" s="67">
        <v>1</v>
      </c>
    </row>
    <row r="323" spans="1:11" s="62" customFormat="1" x14ac:dyDescent="0.25">
      <c r="A323" s="62" t="s">
        <v>57</v>
      </c>
      <c r="B323" s="64">
        <v>10</v>
      </c>
      <c r="C323" s="62" t="s">
        <v>73</v>
      </c>
      <c r="D323" s="62" t="str">
        <f t="shared" si="46"/>
        <v>Только BODYPUMP10Дополнительные весовые диски 5 кг</v>
      </c>
      <c r="E323" s="63">
        <f t="shared" si="47"/>
        <v>11</v>
      </c>
      <c r="F323" s="62">
        <v>12</v>
      </c>
      <c r="G323" s="190"/>
      <c r="H323" s="65"/>
      <c r="I323" s="65"/>
      <c r="J323" s="66"/>
      <c r="K323" s="67">
        <v>1</v>
      </c>
    </row>
    <row r="324" spans="1:11" s="62" customFormat="1" x14ac:dyDescent="0.25">
      <c r="A324" s="62" t="s">
        <v>57</v>
      </c>
      <c r="B324" s="64">
        <v>10</v>
      </c>
      <c r="C324" s="62" t="s">
        <v>75</v>
      </c>
      <c r="D324" s="62" t="str">
        <f t="shared" si="46"/>
        <v>Только BODYPUMP10Весовые диски 7,5 кг</v>
      </c>
      <c r="E324" s="63">
        <f t="shared" si="47"/>
        <v>11</v>
      </c>
      <c r="F324" s="62">
        <v>12</v>
      </c>
      <c r="G324" s="190"/>
      <c r="H324" s="65"/>
      <c r="I324" s="65"/>
      <c r="J324" s="66"/>
      <c r="K324" s="67">
        <v>1</v>
      </c>
    </row>
    <row r="325" spans="1:11" s="62" customFormat="1" x14ac:dyDescent="0.25">
      <c r="A325" s="62" t="s">
        <v>57</v>
      </c>
      <c r="B325" s="64">
        <v>10</v>
      </c>
      <c r="C325" s="62" t="s">
        <v>76</v>
      </c>
      <c r="D325" s="62" t="str">
        <f t="shared" si="46"/>
        <v>Только BODYPUMP10Весовые диски 10 кг</v>
      </c>
      <c r="E325" s="63">
        <f t="shared" si="47"/>
        <v>11</v>
      </c>
      <c r="F325" s="62">
        <v>12</v>
      </c>
      <c r="G325" s="190"/>
      <c r="H325" s="65"/>
      <c r="I325" s="65"/>
      <c r="J325" s="66"/>
      <c r="K325" s="67">
        <v>1</v>
      </c>
    </row>
    <row r="326" spans="1:11" s="62" customFormat="1" x14ac:dyDescent="0.25">
      <c r="A326" s="62" t="s">
        <v>57</v>
      </c>
      <c r="B326" s="64">
        <v>10</v>
      </c>
      <c r="C326" s="62" t="s">
        <v>81</v>
      </c>
      <c r="D326" s="62" t="str">
        <f t="shared" si="46"/>
        <v xml:space="preserve">Только BODYPUMP10Степперы SMARTSTEP (и 4 подставки) x 1 на человека </v>
      </c>
      <c r="E326" s="42">
        <f>E317</f>
        <v>10</v>
      </c>
      <c r="F326" s="69">
        <v>12</v>
      </c>
      <c r="G326" s="70"/>
      <c r="H326" s="65"/>
      <c r="I326" s="65"/>
      <c r="J326" s="66"/>
      <c r="K326" s="67"/>
    </row>
    <row r="327" spans="1:11" s="69" customFormat="1" x14ac:dyDescent="0.25">
      <c r="A327" s="62" t="s">
        <v>57</v>
      </c>
      <c r="B327" s="64">
        <v>10</v>
      </c>
      <c r="C327" s="69" t="s">
        <v>80</v>
      </c>
      <c r="D327" s="62" t="str">
        <f t="shared" si="46"/>
        <v>Только BODYPUMP10Коврики MBX MAT</v>
      </c>
      <c r="E327" s="90">
        <f>E317</f>
        <v>10</v>
      </c>
      <c r="F327" s="69">
        <v>12</v>
      </c>
      <c r="G327" s="71" t="s">
        <v>5</v>
      </c>
      <c r="H327" s="72"/>
      <c r="I327" s="72"/>
      <c r="J327" s="66"/>
      <c r="K327" s="67"/>
    </row>
    <row r="328" spans="1:11" s="73" customFormat="1" x14ac:dyDescent="0.25">
      <c r="A328" s="62" t="s">
        <v>57</v>
      </c>
      <c r="B328" s="64">
        <v>10</v>
      </c>
      <c r="C328" s="73" t="s">
        <v>88</v>
      </c>
      <c r="D328" s="62" t="str">
        <f t="shared" si="46"/>
        <v>Только BODYPUMP10Держатели ковриков MBX MAT RACK</v>
      </c>
      <c r="E328" s="91">
        <v>1</v>
      </c>
      <c r="F328" s="73">
        <v>1</v>
      </c>
      <c r="G328" s="74" t="s">
        <v>5</v>
      </c>
      <c r="H328" s="75"/>
      <c r="I328" s="75"/>
      <c r="J328" s="76"/>
      <c r="K328" s="62"/>
    </row>
    <row r="329" spans="1:11" s="62" customFormat="1" ht="15" customHeight="1" x14ac:dyDescent="0.25">
      <c r="A329" s="62" t="s">
        <v>57</v>
      </c>
      <c r="B329" s="64">
        <v>9</v>
      </c>
      <c r="C329" s="62" t="s">
        <v>83</v>
      </c>
      <c r="D329" s="62" t="str">
        <f t="shared" si="46"/>
        <v>Только BODYPUMP9Грифы SMARTBAR</v>
      </c>
      <c r="E329" s="97">
        <v>9</v>
      </c>
      <c r="F329" s="62">
        <v>12</v>
      </c>
      <c r="G329" s="190" t="s">
        <v>13</v>
      </c>
      <c r="H329" s="65" t="s">
        <v>7</v>
      </c>
      <c r="I329" s="65" t="s">
        <v>11</v>
      </c>
      <c r="J329" s="66" t="s">
        <v>11</v>
      </c>
    </row>
    <row r="330" spans="1:11" s="62" customFormat="1" x14ac:dyDescent="0.25">
      <c r="A330" s="62" t="s">
        <v>57</v>
      </c>
      <c r="B330" s="64">
        <v>9</v>
      </c>
      <c r="C330" s="62" t="s">
        <v>82</v>
      </c>
      <c r="D330" s="62" t="str">
        <f t="shared" si="46"/>
        <v>Только BODYPUMP9Наборы весовых дисков (2 x 1 кг + 2 x 2,5 кг + 2 x 5 кг)</v>
      </c>
      <c r="E330" s="97">
        <v>9</v>
      </c>
      <c r="F330" s="62">
        <v>12</v>
      </c>
      <c r="G330" s="190"/>
      <c r="H330" s="65" t="s">
        <v>8</v>
      </c>
      <c r="I330" s="65" t="s">
        <v>7</v>
      </c>
      <c r="J330" s="66" t="s">
        <v>10</v>
      </c>
    </row>
    <row r="331" spans="1:11" s="62" customFormat="1" x14ac:dyDescent="0.25">
      <c r="A331" s="62" t="s">
        <v>57</v>
      </c>
      <c r="B331" s="64">
        <v>9</v>
      </c>
      <c r="C331" s="62" t="s">
        <v>70</v>
      </c>
      <c r="D331" s="62" t="str">
        <f t="shared" si="46"/>
        <v>Только BODYPUMP9Стойки</v>
      </c>
      <c r="E331" s="97">
        <v>1</v>
      </c>
      <c r="F331" s="62">
        <v>1</v>
      </c>
      <c r="G331" s="190"/>
      <c r="H331" s="65" t="s">
        <v>9</v>
      </c>
      <c r="I331" s="65" t="s">
        <v>7</v>
      </c>
      <c r="J331" s="66" t="s">
        <v>12</v>
      </c>
    </row>
    <row r="332" spans="1:11" s="62" customFormat="1" x14ac:dyDescent="0.25">
      <c r="A332" s="62" t="s">
        <v>57</v>
      </c>
      <c r="B332" s="64">
        <v>9</v>
      </c>
      <c r="C332" s="62" t="s">
        <v>71</v>
      </c>
      <c r="D332" s="62" t="str">
        <f t="shared" si="46"/>
        <v>Только BODYPUMP9Дополнительные весовые диски 1 кг</v>
      </c>
      <c r="E332" s="63">
        <f>$E$329*$K320</f>
        <v>6</v>
      </c>
      <c r="F332" s="62">
        <v>12</v>
      </c>
      <c r="G332" s="190"/>
      <c r="H332" s="65" t="s">
        <v>10</v>
      </c>
      <c r="I332" s="65" t="s">
        <v>11</v>
      </c>
      <c r="J332" s="66" t="s">
        <v>10</v>
      </c>
      <c r="K332" s="62">
        <v>0.66666666666666663</v>
      </c>
    </row>
    <row r="333" spans="1:11" s="62" customFormat="1" x14ac:dyDescent="0.25">
      <c r="A333" s="62" t="s">
        <v>57</v>
      </c>
      <c r="B333" s="64">
        <v>9</v>
      </c>
      <c r="C333" s="62" t="s">
        <v>72</v>
      </c>
      <c r="D333" s="62" t="str">
        <f t="shared" si="46"/>
        <v>Только BODYPUMP9Дополнительные весовые диски 2,5 кг</v>
      </c>
      <c r="E333" s="63">
        <f t="shared" ref="E333:E337" si="48">$E$329*$K321</f>
        <v>12</v>
      </c>
      <c r="F333" s="62">
        <v>12</v>
      </c>
      <c r="G333" s="190"/>
      <c r="H333" s="65"/>
      <c r="I333" s="65"/>
      <c r="J333" s="66"/>
      <c r="K333" s="67">
        <v>1.3333333333333333</v>
      </c>
    </row>
    <row r="334" spans="1:11" s="62" customFormat="1" x14ac:dyDescent="0.25">
      <c r="A334" s="62" t="s">
        <v>57</v>
      </c>
      <c r="B334" s="64">
        <v>9</v>
      </c>
      <c r="C334" s="62" t="s">
        <v>74</v>
      </c>
      <c r="D334" s="62" t="str">
        <f t="shared" si="46"/>
        <v>Только BODYPUMP9Весовые диски 3,7 кг</v>
      </c>
      <c r="E334" s="63">
        <f t="shared" si="48"/>
        <v>9</v>
      </c>
      <c r="F334" s="62">
        <v>12</v>
      </c>
      <c r="G334" s="190"/>
      <c r="H334" s="68" t="s">
        <v>17</v>
      </c>
      <c r="I334" s="65"/>
      <c r="J334" s="66"/>
      <c r="K334" s="67">
        <v>1</v>
      </c>
    </row>
    <row r="335" spans="1:11" s="62" customFormat="1" x14ac:dyDescent="0.25">
      <c r="A335" s="62" t="s">
        <v>57</v>
      </c>
      <c r="B335" s="64">
        <v>9</v>
      </c>
      <c r="C335" s="62" t="s">
        <v>73</v>
      </c>
      <c r="D335" s="62" t="str">
        <f t="shared" si="46"/>
        <v>Только BODYPUMP9Дополнительные весовые диски 5 кг</v>
      </c>
      <c r="E335" s="63">
        <f t="shared" si="48"/>
        <v>9</v>
      </c>
      <c r="F335" s="62">
        <v>12</v>
      </c>
      <c r="G335" s="190"/>
      <c r="H335" s="65"/>
      <c r="I335" s="65"/>
      <c r="J335" s="66"/>
      <c r="K335" s="67">
        <v>1</v>
      </c>
    </row>
    <row r="336" spans="1:11" s="62" customFormat="1" x14ac:dyDescent="0.25">
      <c r="A336" s="62" t="s">
        <v>57</v>
      </c>
      <c r="B336" s="64">
        <v>9</v>
      </c>
      <c r="C336" s="62" t="s">
        <v>75</v>
      </c>
      <c r="D336" s="62" t="str">
        <f t="shared" si="46"/>
        <v>Только BODYPUMP9Весовые диски 7,5 кг</v>
      </c>
      <c r="E336" s="63">
        <f t="shared" si="48"/>
        <v>9</v>
      </c>
      <c r="F336" s="62">
        <v>12</v>
      </c>
      <c r="G336" s="190"/>
      <c r="H336" s="65"/>
      <c r="I336" s="65"/>
      <c r="J336" s="66"/>
      <c r="K336" s="67">
        <v>1</v>
      </c>
    </row>
    <row r="337" spans="1:11" s="62" customFormat="1" x14ac:dyDescent="0.25">
      <c r="A337" s="62" t="s">
        <v>57</v>
      </c>
      <c r="B337" s="64">
        <v>9</v>
      </c>
      <c r="C337" s="62" t="s">
        <v>76</v>
      </c>
      <c r="D337" s="62" t="str">
        <f t="shared" si="46"/>
        <v>Только BODYPUMP9Весовые диски 10 кг</v>
      </c>
      <c r="E337" s="63">
        <f t="shared" si="48"/>
        <v>9</v>
      </c>
      <c r="F337" s="62">
        <v>12</v>
      </c>
      <c r="G337" s="190"/>
      <c r="H337" s="65"/>
      <c r="I337" s="65"/>
      <c r="J337" s="66"/>
      <c r="K337" s="67">
        <v>1</v>
      </c>
    </row>
    <row r="338" spans="1:11" s="62" customFormat="1" x14ac:dyDescent="0.25">
      <c r="A338" s="62" t="s">
        <v>57</v>
      </c>
      <c r="B338" s="64">
        <v>9</v>
      </c>
      <c r="C338" s="62" t="s">
        <v>81</v>
      </c>
      <c r="D338" s="62" t="str">
        <f t="shared" si="46"/>
        <v xml:space="preserve">Только BODYPUMP9Степперы SMARTSTEP (и 4 подставки) x 1 на человека </v>
      </c>
      <c r="E338" s="42">
        <f>E329</f>
        <v>9</v>
      </c>
      <c r="F338" s="69">
        <v>12</v>
      </c>
      <c r="G338" s="70"/>
      <c r="H338" s="65"/>
      <c r="I338" s="65"/>
      <c r="J338" s="66"/>
      <c r="K338" s="67"/>
    </row>
    <row r="339" spans="1:11" s="69" customFormat="1" x14ac:dyDescent="0.25">
      <c r="A339" s="62" t="s">
        <v>57</v>
      </c>
      <c r="B339" s="64">
        <v>9</v>
      </c>
      <c r="C339" s="69" t="s">
        <v>80</v>
      </c>
      <c r="D339" s="62" t="str">
        <f t="shared" si="46"/>
        <v>Только BODYPUMP9Коврики MBX MAT</v>
      </c>
      <c r="E339" s="90">
        <f>E329</f>
        <v>9</v>
      </c>
      <c r="F339" s="69">
        <v>12</v>
      </c>
      <c r="G339" s="71" t="s">
        <v>5</v>
      </c>
      <c r="H339" s="72"/>
      <c r="I339" s="72"/>
      <c r="J339" s="66"/>
      <c r="K339" s="67"/>
    </row>
    <row r="340" spans="1:11" s="73" customFormat="1" x14ac:dyDescent="0.25">
      <c r="A340" s="62" t="s">
        <v>57</v>
      </c>
      <c r="B340" s="64">
        <v>9</v>
      </c>
      <c r="C340" s="73" t="s">
        <v>88</v>
      </c>
      <c r="D340" s="62" t="str">
        <f t="shared" si="46"/>
        <v>Только BODYPUMP9Держатели ковриков MBX MAT RACK</v>
      </c>
      <c r="E340" s="91">
        <v>1</v>
      </c>
      <c r="F340" s="73">
        <v>1</v>
      </c>
      <c r="G340" s="74" t="s">
        <v>5</v>
      </c>
      <c r="H340" s="75"/>
      <c r="I340" s="75"/>
      <c r="J340" s="76"/>
      <c r="K340" s="62"/>
    </row>
    <row r="341" spans="1:11" s="62" customFormat="1" ht="15" customHeight="1" x14ac:dyDescent="0.25">
      <c r="A341" s="62" t="s">
        <v>57</v>
      </c>
      <c r="B341" s="64">
        <v>8</v>
      </c>
      <c r="C341" s="62" t="s">
        <v>83</v>
      </c>
      <c r="D341" s="62" t="str">
        <f t="shared" si="46"/>
        <v>Только BODYPUMP8Грифы SMARTBAR</v>
      </c>
      <c r="E341" s="97">
        <v>8</v>
      </c>
      <c r="F341" s="62">
        <v>12</v>
      </c>
      <c r="G341" s="190" t="s">
        <v>13</v>
      </c>
      <c r="H341" s="65" t="s">
        <v>7</v>
      </c>
      <c r="I341" s="65" t="s">
        <v>11</v>
      </c>
      <c r="J341" s="66" t="s">
        <v>11</v>
      </c>
    </row>
    <row r="342" spans="1:11" s="62" customFormat="1" x14ac:dyDescent="0.25">
      <c r="A342" s="62" t="s">
        <v>57</v>
      </c>
      <c r="B342" s="64">
        <v>8</v>
      </c>
      <c r="C342" s="62" t="s">
        <v>82</v>
      </c>
      <c r="D342" s="62" t="str">
        <f t="shared" si="46"/>
        <v>Только BODYPUMP8Наборы весовых дисков (2 x 1 кг + 2 x 2,5 кг + 2 x 5 кг)</v>
      </c>
      <c r="E342" s="97">
        <v>8</v>
      </c>
      <c r="F342" s="62">
        <v>12</v>
      </c>
      <c r="G342" s="190"/>
      <c r="H342" s="65" t="s">
        <v>8</v>
      </c>
      <c r="I342" s="65" t="s">
        <v>7</v>
      </c>
      <c r="J342" s="66" t="s">
        <v>10</v>
      </c>
    </row>
    <row r="343" spans="1:11" s="62" customFormat="1" x14ac:dyDescent="0.25">
      <c r="A343" s="62" t="s">
        <v>57</v>
      </c>
      <c r="B343" s="64">
        <v>8</v>
      </c>
      <c r="C343" s="62" t="s">
        <v>70</v>
      </c>
      <c r="D343" s="62" t="str">
        <f t="shared" si="46"/>
        <v>Только BODYPUMP8Стойки</v>
      </c>
      <c r="E343" s="97">
        <v>1</v>
      </c>
      <c r="F343" s="62">
        <v>1</v>
      </c>
      <c r="G343" s="190"/>
      <c r="H343" s="65" t="s">
        <v>9</v>
      </c>
      <c r="I343" s="65" t="s">
        <v>7</v>
      </c>
      <c r="J343" s="66" t="s">
        <v>12</v>
      </c>
    </row>
    <row r="344" spans="1:11" s="62" customFormat="1" x14ac:dyDescent="0.25">
      <c r="A344" s="62" t="s">
        <v>57</v>
      </c>
      <c r="B344" s="64">
        <v>8</v>
      </c>
      <c r="C344" s="62" t="s">
        <v>71</v>
      </c>
      <c r="D344" s="62" t="str">
        <f t="shared" si="46"/>
        <v>Только BODYPUMP8Дополнительные весовые диски 1 кг</v>
      </c>
      <c r="E344" s="63">
        <f>$E$341*$K332</f>
        <v>5.333333333333333</v>
      </c>
      <c r="F344" s="62">
        <v>12</v>
      </c>
      <c r="G344" s="190"/>
      <c r="H344" s="65" t="s">
        <v>10</v>
      </c>
      <c r="I344" s="65" t="s">
        <v>11</v>
      </c>
      <c r="J344" s="66" t="s">
        <v>10</v>
      </c>
      <c r="K344" s="62">
        <v>0.66666666666666663</v>
      </c>
    </row>
    <row r="345" spans="1:11" s="62" customFormat="1" x14ac:dyDescent="0.25">
      <c r="A345" s="62" t="s">
        <v>57</v>
      </c>
      <c r="B345" s="64">
        <v>8</v>
      </c>
      <c r="C345" s="62" t="s">
        <v>72</v>
      </c>
      <c r="D345" s="62" t="str">
        <f t="shared" si="46"/>
        <v>Только BODYPUMP8Дополнительные весовые диски 2,5 кг</v>
      </c>
      <c r="E345" s="63">
        <f t="shared" ref="E345:E349" si="49">$E$341*$K333</f>
        <v>10.666666666666666</v>
      </c>
      <c r="F345" s="62">
        <v>12</v>
      </c>
      <c r="G345" s="190"/>
      <c r="H345" s="65"/>
      <c r="I345" s="65"/>
      <c r="J345" s="66"/>
      <c r="K345" s="67">
        <v>1.3333333333333333</v>
      </c>
    </row>
    <row r="346" spans="1:11" s="62" customFormat="1" x14ac:dyDescent="0.25">
      <c r="A346" s="62" t="s">
        <v>57</v>
      </c>
      <c r="B346" s="64">
        <v>8</v>
      </c>
      <c r="C346" s="62" t="s">
        <v>74</v>
      </c>
      <c r="D346" s="62" t="str">
        <f t="shared" si="46"/>
        <v>Только BODYPUMP8Весовые диски 3,7 кг</v>
      </c>
      <c r="E346" s="63">
        <f t="shared" si="49"/>
        <v>8</v>
      </c>
      <c r="F346" s="62">
        <v>12</v>
      </c>
      <c r="G346" s="190"/>
      <c r="H346" s="68" t="s">
        <v>17</v>
      </c>
      <c r="I346" s="65"/>
      <c r="J346" s="66"/>
      <c r="K346" s="67">
        <v>1</v>
      </c>
    </row>
    <row r="347" spans="1:11" s="62" customFormat="1" x14ac:dyDescent="0.25">
      <c r="A347" s="62" t="s">
        <v>57</v>
      </c>
      <c r="B347" s="64">
        <v>8</v>
      </c>
      <c r="C347" s="62" t="s">
        <v>73</v>
      </c>
      <c r="D347" s="62" t="str">
        <f t="shared" si="46"/>
        <v>Только BODYPUMP8Дополнительные весовые диски 5 кг</v>
      </c>
      <c r="E347" s="63">
        <f t="shared" si="49"/>
        <v>8</v>
      </c>
      <c r="F347" s="62">
        <v>12</v>
      </c>
      <c r="G347" s="190"/>
      <c r="H347" s="65"/>
      <c r="I347" s="65"/>
      <c r="J347" s="66"/>
      <c r="K347" s="67">
        <v>1</v>
      </c>
    </row>
    <row r="348" spans="1:11" s="62" customFormat="1" x14ac:dyDescent="0.25">
      <c r="A348" s="62" t="s">
        <v>57</v>
      </c>
      <c r="B348" s="64">
        <v>8</v>
      </c>
      <c r="C348" s="62" t="s">
        <v>75</v>
      </c>
      <c r="D348" s="62" t="str">
        <f t="shared" si="46"/>
        <v>Только BODYPUMP8Весовые диски 7,5 кг</v>
      </c>
      <c r="E348" s="63">
        <f t="shared" si="49"/>
        <v>8</v>
      </c>
      <c r="F348" s="62">
        <v>12</v>
      </c>
      <c r="G348" s="190"/>
      <c r="H348" s="65"/>
      <c r="I348" s="65"/>
      <c r="J348" s="66"/>
      <c r="K348" s="67">
        <v>1</v>
      </c>
    </row>
    <row r="349" spans="1:11" s="62" customFormat="1" x14ac:dyDescent="0.25">
      <c r="A349" s="62" t="s">
        <v>57</v>
      </c>
      <c r="B349" s="64">
        <v>8</v>
      </c>
      <c r="C349" s="62" t="s">
        <v>76</v>
      </c>
      <c r="D349" s="62" t="str">
        <f t="shared" si="46"/>
        <v>Только BODYPUMP8Весовые диски 10 кг</v>
      </c>
      <c r="E349" s="63">
        <f t="shared" si="49"/>
        <v>8</v>
      </c>
      <c r="F349" s="62">
        <v>12</v>
      </c>
      <c r="G349" s="190"/>
      <c r="H349" s="65"/>
      <c r="I349" s="65"/>
      <c r="J349" s="66"/>
      <c r="K349" s="67">
        <v>1</v>
      </c>
    </row>
    <row r="350" spans="1:11" s="62" customFormat="1" x14ac:dyDescent="0.25">
      <c r="A350" s="62" t="s">
        <v>57</v>
      </c>
      <c r="B350" s="64">
        <v>8</v>
      </c>
      <c r="C350" s="62" t="s">
        <v>81</v>
      </c>
      <c r="D350" s="62" t="str">
        <f t="shared" si="46"/>
        <v xml:space="preserve">Только BODYPUMP8Степперы SMARTSTEP (и 4 подставки) x 1 на человека </v>
      </c>
      <c r="E350" s="97">
        <f>E341</f>
        <v>8</v>
      </c>
      <c r="F350" s="69">
        <v>12</v>
      </c>
      <c r="G350" s="70"/>
      <c r="H350" s="65"/>
      <c r="I350" s="65"/>
      <c r="J350" s="66"/>
      <c r="K350" s="67"/>
    </row>
    <row r="351" spans="1:11" s="69" customFormat="1" x14ac:dyDescent="0.25">
      <c r="A351" s="62" t="s">
        <v>57</v>
      </c>
      <c r="B351" s="64">
        <v>8</v>
      </c>
      <c r="C351" s="69" t="s">
        <v>80</v>
      </c>
      <c r="D351" s="62" t="str">
        <f t="shared" si="46"/>
        <v>Только BODYPUMP8Коврики MBX MAT</v>
      </c>
      <c r="E351" s="98">
        <f>E341</f>
        <v>8</v>
      </c>
      <c r="F351" s="69">
        <v>12</v>
      </c>
      <c r="G351" s="71" t="s">
        <v>5</v>
      </c>
      <c r="H351" s="72"/>
      <c r="I351" s="72"/>
      <c r="J351" s="66"/>
      <c r="K351" s="67"/>
    </row>
    <row r="352" spans="1:11" s="73" customFormat="1" x14ac:dyDescent="0.25">
      <c r="A352" s="62" t="s">
        <v>57</v>
      </c>
      <c r="B352" s="64">
        <v>8</v>
      </c>
      <c r="C352" s="73" t="s">
        <v>88</v>
      </c>
      <c r="D352" s="62" t="str">
        <f t="shared" si="46"/>
        <v>Только BODYPUMP8Держатели ковриков MBX MAT RACK</v>
      </c>
      <c r="E352" s="99">
        <v>1</v>
      </c>
      <c r="F352" s="73">
        <v>1</v>
      </c>
      <c r="G352" s="74" t="s">
        <v>5</v>
      </c>
      <c r="H352" s="75"/>
      <c r="I352" s="75"/>
      <c r="J352" s="76"/>
      <c r="K352" s="62"/>
    </row>
    <row r="353" spans="1:11" s="62" customFormat="1" ht="15" customHeight="1" x14ac:dyDescent="0.25">
      <c r="A353" s="62" t="s">
        <v>57</v>
      </c>
      <c r="B353" s="64">
        <v>7</v>
      </c>
      <c r="C353" s="62" t="s">
        <v>83</v>
      </c>
      <c r="D353" s="62" t="str">
        <f t="shared" si="46"/>
        <v>Только BODYPUMP7Грифы SMARTBAR</v>
      </c>
      <c r="E353" s="97">
        <v>7</v>
      </c>
      <c r="F353" s="62">
        <v>12</v>
      </c>
      <c r="G353" s="190" t="s">
        <v>13</v>
      </c>
      <c r="H353" s="65" t="s">
        <v>7</v>
      </c>
      <c r="I353" s="65" t="s">
        <v>11</v>
      </c>
      <c r="J353" s="66" t="s">
        <v>11</v>
      </c>
    </row>
    <row r="354" spans="1:11" s="62" customFormat="1" x14ac:dyDescent="0.25">
      <c r="A354" s="62" t="s">
        <v>57</v>
      </c>
      <c r="B354" s="64">
        <v>7</v>
      </c>
      <c r="C354" s="62" t="s">
        <v>82</v>
      </c>
      <c r="D354" s="62" t="str">
        <f t="shared" si="46"/>
        <v>Только BODYPUMP7Наборы весовых дисков (2 x 1 кг + 2 x 2,5 кг + 2 x 5 кг)</v>
      </c>
      <c r="E354" s="97">
        <v>7</v>
      </c>
      <c r="F354" s="62">
        <v>12</v>
      </c>
      <c r="G354" s="190"/>
      <c r="H354" s="65" t="s">
        <v>8</v>
      </c>
      <c r="I354" s="65" t="s">
        <v>7</v>
      </c>
      <c r="J354" s="66" t="s">
        <v>10</v>
      </c>
    </row>
    <row r="355" spans="1:11" s="62" customFormat="1" x14ac:dyDescent="0.25">
      <c r="A355" s="62" t="s">
        <v>57</v>
      </c>
      <c r="B355" s="64">
        <v>7</v>
      </c>
      <c r="C355" s="62" t="s">
        <v>70</v>
      </c>
      <c r="D355" s="62" t="str">
        <f t="shared" si="46"/>
        <v>Только BODYPUMP7Стойки</v>
      </c>
      <c r="E355" s="97">
        <v>1</v>
      </c>
      <c r="F355" s="62">
        <v>1</v>
      </c>
      <c r="G355" s="190"/>
      <c r="H355" s="65" t="s">
        <v>9</v>
      </c>
      <c r="I355" s="65" t="s">
        <v>7</v>
      </c>
      <c r="J355" s="66" t="s">
        <v>12</v>
      </c>
    </row>
    <row r="356" spans="1:11" s="62" customFormat="1" x14ac:dyDescent="0.25">
      <c r="A356" s="62" t="s">
        <v>57</v>
      </c>
      <c r="B356" s="64">
        <v>7</v>
      </c>
      <c r="C356" s="62" t="s">
        <v>71</v>
      </c>
      <c r="D356" s="62" t="str">
        <f t="shared" si="46"/>
        <v>Только BODYPUMP7Дополнительные весовые диски 1 кг</v>
      </c>
      <c r="E356" s="63">
        <f>$E$353*$K344</f>
        <v>4.6666666666666661</v>
      </c>
      <c r="F356" s="62">
        <v>12</v>
      </c>
      <c r="G356" s="190"/>
      <c r="H356" s="65" t="s">
        <v>10</v>
      </c>
      <c r="I356" s="65" t="s">
        <v>11</v>
      </c>
      <c r="J356" s="66" t="s">
        <v>10</v>
      </c>
      <c r="K356" s="62">
        <v>0.66666666666666663</v>
      </c>
    </row>
    <row r="357" spans="1:11" s="62" customFormat="1" x14ac:dyDescent="0.25">
      <c r="A357" s="62" t="s">
        <v>57</v>
      </c>
      <c r="B357" s="64">
        <v>7</v>
      </c>
      <c r="C357" s="62" t="s">
        <v>72</v>
      </c>
      <c r="D357" s="62" t="str">
        <f t="shared" si="46"/>
        <v>Только BODYPUMP7Дополнительные весовые диски 2,5 кг</v>
      </c>
      <c r="E357" s="63">
        <f t="shared" ref="E357:E361" si="50">$E$353*$K345</f>
        <v>9.3333333333333321</v>
      </c>
      <c r="F357" s="62">
        <v>12</v>
      </c>
      <c r="G357" s="190"/>
      <c r="H357" s="65"/>
      <c r="I357" s="65"/>
      <c r="J357" s="66"/>
      <c r="K357" s="67">
        <v>1.3333333333333333</v>
      </c>
    </row>
    <row r="358" spans="1:11" s="62" customFormat="1" x14ac:dyDescent="0.25">
      <c r="A358" s="62" t="s">
        <v>57</v>
      </c>
      <c r="B358" s="64">
        <v>7</v>
      </c>
      <c r="C358" s="62" t="s">
        <v>74</v>
      </c>
      <c r="D358" s="62" t="str">
        <f t="shared" si="46"/>
        <v>Только BODYPUMP7Весовые диски 3,7 кг</v>
      </c>
      <c r="E358" s="63">
        <f t="shared" si="50"/>
        <v>7</v>
      </c>
      <c r="F358" s="62">
        <v>12</v>
      </c>
      <c r="G358" s="190"/>
      <c r="H358" s="68" t="s">
        <v>17</v>
      </c>
      <c r="I358" s="65"/>
      <c r="J358" s="66"/>
      <c r="K358" s="67">
        <v>1</v>
      </c>
    </row>
    <row r="359" spans="1:11" s="62" customFormat="1" x14ac:dyDescent="0.25">
      <c r="A359" s="62" t="s">
        <v>57</v>
      </c>
      <c r="B359" s="64">
        <v>7</v>
      </c>
      <c r="C359" s="62" t="s">
        <v>73</v>
      </c>
      <c r="D359" s="62" t="str">
        <f t="shared" si="46"/>
        <v>Только BODYPUMP7Дополнительные весовые диски 5 кг</v>
      </c>
      <c r="E359" s="63">
        <f t="shared" si="50"/>
        <v>7</v>
      </c>
      <c r="F359" s="62">
        <v>12</v>
      </c>
      <c r="G359" s="190"/>
      <c r="H359" s="65"/>
      <c r="I359" s="65"/>
      <c r="J359" s="66"/>
      <c r="K359" s="67">
        <v>1</v>
      </c>
    </row>
    <row r="360" spans="1:11" s="62" customFormat="1" x14ac:dyDescent="0.25">
      <c r="A360" s="62" t="s">
        <v>57</v>
      </c>
      <c r="B360" s="64">
        <v>7</v>
      </c>
      <c r="C360" s="62" t="s">
        <v>75</v>
      </c>
      <c r="D360" s="62" t="str">
        <f t="shared" si="46"/>
        <v>Только BODYPUMP7Весовые диски 7,5 кг</v>
      </c>
      <c r="E360" s="63">
        <f t="shared" si="50"/>
        <v>7</v>
      </c>
      <c r="F360" s="62">
        <v>12</v>
      </c>
      <c r="G360" s="190"/>
      <c r="H360" s="65"/>
      <c r="I360" s="65"/>
      <c r="J360" s="66"/>
      <c r="K360" s="67">
        <v>1</v>
      </c>
    </row>
    <row r="361" spans="1:11" s="62" customFormat="1" x14ac:dyDescent="0.25">
      <c r="A361" s="62" t="s">
        <v>57</v>
      </c>
      <c r="B361" s="64">
        <v>7</v>
      </c>
      <c r="C361" s="62" t="s">
        <v>76</v>
      </c>
      <c r="D361" s="62" t="str">
        <f t="shared" si="46"/>
        <v>Только BODYPUMP7Весовые диски 10 кг</v>
      </c>
      <c r="E361" s="63">
        <f t="shared" si="50"/>
        <v>7</v>
      </c>
      <c r="F361" s="62">
        <v>12</v>
      </c>
      <c r="G361" s="190"/>
      <c r="H361" s="65"/>
      <c r="I361" s="65"/>
      <c r="J361" s="66"/>
      <c r="K361" s="67">
        <v>1</v>
      </c>
    </row>
    <row r="362" spans="1:11" s="62" customFormat="1" x14ac:dyDescent="0.25">
      <c r="A362" s="62" t="s">
        <v>57</v>
      </c>
      <c r="B362" s="64">
        <v>7</v>
      </c>
      <c r="C362" s="62" t="s">
        <v>81</v>
      </c>
      <c r="D362" s="62" t="str">
        <f t="shared" si="46"/>
        <v xml:space="preserve">Только BODYPUMP7Степперы SMARTSTEP (и 4 подставки) x 1 на человека </v>
      </c>
      <c r="E362" s="97">
        <f>E353</f>
        <v>7</v>
      </c>
      <c r="F362" s="69">
        <v>12</v>
      </c>
      <c r="G362" s="70"/>
      <c r="H362" s="65"/>
      <c r="I362" s="65"/>
      <c r="J362" s="66"/>
      <c r="K362" s="67"/>
    </row>
    <row r="363" spans="1:11" s="69" customFormat="1" x14ac:dyDescent="0.25">
      <c r="A363" s="62" t="s">
        <v>57</v>
      </c>
      <c r="B363" s="64">
        <v>7</v>
      </c>
      <c r="C363" s="69" t="s">
        <v>80</v>
      </c>
      <c r="D363" s="62" t="str">
        <f t="shared" si="46"/>
        <v>Только BODYPUMP7Коврики MBX MAT</v>
      </c>
      <c r="E363" s="98">
        <f>E353</f>
        <v>7</v>
      </c>
      <c r="F363" s="69">
        <v>12</v>
      </c>
      <c r="G363" s="71" t="s">
        <v>5</v>
      </c>
      <c r="H363" s="72"/>
      <c r="I363" s="72"/>
      <c r="J363" s="66"/>
      <c r="K363" s="67"/>
    </row>
    <row r="364" spans="1:11" s="73" customFormat="1" x14ac:dyDescent="0.25">
      <c r="A364" s="62" t="s">
        <v>57</v>
      </c>
      <c r="B364" s="64">
        <v>7</v>
      </c>
      <c r="C364" s="73" t="s">
        <v>88</v>
      </c>
      <c r="D364" s="62" t="str">
        <f t="shared" si="46"/>
        <v>Только BODYPUMP7Держатели ковриков MBX MAT RACK</v>
      </c>
      <c r="E364" s="99">
        <v>1</v>
      </c>
      <c r="F364" s="73">
        <v>1</v>
      </c>
      <c r="G364" s="74" t="s">
        <v>5</v>
      </c>
      <c r="H364" s="75"/>
      <c r="I364" s="75"/>
      <c r="J364" s="76"/>
      <c r="K364" s="62"/>
    </row>
    <row r="365" spans="1:11" s="62" customFormat="1" ht="15" customHeight="1" x14ac:dyDescent="0.25">
      <c r="A365" s="62" t="s">
        <v>57</v>
      </c>
      <c r="B365" s="64">
        <v>6</v>
      </c>
      <c r="C365" s="62" t="s">
        <v>83</v>
      </c>
      <c r="D365" s="62" t="str">
        <f>A365&amp;B365&amp;C365</f>
        <v>Только BODYPUMP6Грифы SMARTBAR</v>
      </c>
      <c r="E365" s="97">
        <v>6</v>
      </c>
      <c r="F365" s="62">
        <v>12</v>
      </c>
      <c r="G365" s="190" t="s">
        <v>13</v>
      </c>
      <c r="H365" s="65" t="s">
        <v>7</v>
      </c>
      <c r="I365" s="65" t="s">
        <v>11</v>
      </c>
      <c r="J365" s="66" t="s">
        <v>11</v>
      </c>
    </row>
    <row r="366" spans="1:11" s="62" customFormat="1" x14ac:dyDescent="0.25">
      <c r="A366" s="62" t="s">
        <v>57</v>
      </c>
      <c r="B366" s="64">
        <v>6</v>
      </c>
      <c r="C366" s="62" t="s">
        <v>82</v>
      </c>
      <c r="D366" s="62" t="str">
        <f t="shared" ref="D366:D388" si="51">A366&amp;B366&amp;C366</f>
        <v>Только BODYPUMP6Наборы весовых дисков (2 x 1 кг + 2 x 2,5 кг + 2 x 5 кг)</v>
      </c>
      <c r="E366" s="97">
        <v>6</v>
      </c>
      <c r="F366" s="62">
        <v>12</v>
      </c>
      <c r="G366" s="190"/>
      <c r="H366" s="65" t="s">
        <v>8</v>
      </c>
      <c r="I366" s="65" t="s">
        <v>7</v>
      </c>
      <c r="J366" s="66" t="s">
        <v>10</v>
      </c>
    </row>
    <row r="367" spans="1:11" s="62" customFormat="1" x14ac:dyDescent="0.25">
      <c r="A367" s="62" t="s">
        <v>57</v>
      </c>
      <c r="B367" s="64">
        <v>6</v>
      </c>
      <c r="C367" s="62" t="s">
        <v>70</v>
      </c>
      <c r="D367" s="62" t="str">
        <f t="shared" si="51"/>
        <v>Только BODYPUMP6Стойки</v>
      </c>
      <c r="E367" s="97">
        <v>1</v>
      </c>
      <c r="F367" s="62">
        <v>1</v>
      </c>
      <c r="G367" s="190"/>
      <c r="H367" s="65" t="s">
        <v>9</v>
      </c>
      <c r="I367" s="65" t="s">
        <v>7</v>
      </c>
      <c r="J367" s="66" t="s">
        <v>12</v>
      </c>
    </row>
    <row r="368" spans="1:11" s="62" customFormat="1" x14ac:dyDescent="0.25">
      <c r="A368" s="62" t="s">
        <v>57</v>
      </c>
      <c r="B368" s="64">
        <v>6</v>
      </c>
      <c r="C368" s="62" t="s">
        <v>71</v>
      </c>
      <c r="D368" s="62" t="str">
        <f t="shared" si="51"/>
        <v>Только BODYPUMP6Дополнительные весовые диски 1 кг</v>
      </c>
      <c r="E368" s="63">
        <f>$E$365*$K356</f>
        <v>4</v>
      </c>
      <c r="F368" s="62">
        <v>12</v>
      </c>
      <c r="G368" s="190"/>
      <c r="H368" s="65" t="s">
        <v>10</v>
      </c>
      <c r="I368" s="65" t="s">
        <v>11</v>
      </c>
      <c r="J368" s="66" t="s">
        <v>10</v>
      </c>
      <c r="K368" s="62">
        <v>0.66666666666666663</v>
      </c>
    </row>
    <row r="369" spans="1:11" s="62" customFormat="1" x14ac:dyDescent="0.25">
      <c r="A369" s="62" t="s">
        <v>57</v>
      </c>
      <c r="B369" s="64">
        <v>6</v>
      </c>
      <c r="C369" s="62" t="s">
        <v>72</v>
      </c>
      <c r="D369" s="62" t="str">
        <f t="shared" si="51"/>
        <v>Только BODYPUMP6Дополнительные весовые диски 2,5 кг</v>
      </c>
      <c r="E369" s="63">
        <f t="shared" ref="E369:E373" si="52">$E$365*$K357</f>
        <v>8</v>
      </c>
      <c r="F369" s="62">
        <v>12</v>
      </c>
      <c r="G369" s="190"/>
      <c r="H369" s="65"/>
      <c r="I369" s="65"/>
      <c r="J369" s="66"/>
      <c r="K369" s="67">
        <v>1.3333333333333333</v>
      </c>
    </row>
    <row r="370" spans="1:11" s="62" customFormat="1" x14ac:dyDescent="0.25">
      <c r="A370" s="62" t="s">
        <v>57</v>
      </c>
      <c r="B370" s="64">
        <v>6</v>
      </c>
      <c r="C370" s="62" t="s">
        <v>74</v>
      </c>
      <c r="D370" s="62" t="str">
        <f t="shared" si="51"/>
        <v>Только BODYPUMP6Весовые диски 3,7 кг</v>
      </c>
      <c r="E370" s="63">
        <f t="shared" si="52"/>
        <v>6</v>
      </c>
      <c r="F370" s="62">
        <v>12</v>
      </c>
      <c r="G370" s="190"/>
      <c r="H370" s="68" t="s">
        <v>17</v>
      </c>
      <c r="I370" s="65"/>
      <c r="J370" s="66"/>
      <c r="K370" s="67">
        <v>1</v>
      </c>
    </row>
    <row r="371" spans="1:11" s="62" customFormat="1" x14ac:dyDescent="0.25">
      <c r="A371" s="62" t="s">
        <v>57</v>
      </c>
      <c r="B371" s="64">
        <v>6</v>
      </c>
      <c r="C371" s="62" t="s">
        <v>73</v>
      </c>
      <c r="D371" s="62" t="str">
        <f t="shared" si="51"/>
        <v>Только BODYPUMP6Дополнительные весовые диски 5 кг</v>
      </c>
      <c r="E371" s="63">
        <f t="shared" si="52"/>
        <v>6</v>
      </c>
      <c r="F371" s="62">
        <v>12</v>
      </c>
      <c r="G371" s="190"/>
      <c r="H371" s="65"/>
      <c r="I371" s="65"/>
      <c r="J371" s="66"/>
      <c r="K371" s="67">
        <v>1</v>
      </c>
    </row>
    <row r="372" spans="1:11" s="62" customFormat="1" x14ac:dyDescent="0.25">
      <c r="A372" s="62" t="s">
        <v>57</v>
      </c>
      <c r="B372" s="64">
        <v>6</v>
      </c>
      <c r="C372" s="62" t="s">
        <v>75</v>
      </c>
      <c r="D372" s="62" t="str">
        <f t="shared" si="51"/>
        <v>Только BODYPUMP6Весовые диски 7,5 кг</v>
      </c>
      <c r="E372" s="63">
        <f t="shared" si="52"/>
        <v>6</v>
      </c>
      <c r="F372" s="62">
        <v>12</v>
      </c>
      <c r="G372" s="190"/>
      <c r="H372" s="65"/>
      <c r="I372" s="65"/>
      <c r="J372" s="66"/>
      <c r="K372" s="67">
        <v>1</v>
      </c>
    </row>
    <row r="373" spans="1:11" s="62" customFormat="1" x14ac:dyDescent="0.25">
      <c r="A373" s="62" t="s">
        <v>57</v>
      </c>
      <c r="B373" s="64">
        <v>6</v>
      </c>
      <c r="C373" s="62" t="s">
        <v>76</v>
      </c>
      <c r="D373" s="62" t="str">
        <f t="shared" si="51"/>
        <v>Только BODYPUMP6Весовые диски 10 кг</v>
      </c>
      <c r="E373" s="63">
        <f t="shared" si="52"/>
        <v>6</v>
      </c>
      <c r="F373" s="62">
        <v>12</v>
      </c>
      <c r="G373" s="190"/>
      <c r="H373" s="65"/>
      <c r="I373" s="65"/>
      <c r="J373" s="66"/>
      <c r="K373" s="67">
        <v>1</v>
      </c>
    </row>
    <row r="374" spans="1:11" s="62" customFormat="1" x14ac:dyDescent="0.25">
      <c r="A374" s="62" t="s">
        <v>57</v>
      </c>
      <c r="B374" s="64">
        <v>6</v>
      </c>
      <c r="C374" s="62" t="s">
        <v>81</v>
      </c>
      <c r="D374" s="62" t="str">
        <f t="shared" si="51"/>
        <v xml:space="preserve">Только BODYPUMP6Степперы SMARTSTEP (и 4 подставки) x 1 на человека </v>
      </c>
      <c r="E374" s="97">
        <f>E365</f>
        <v>6</v>
      </c>
      <c r="F374" s="69">
        <v>12</v>
      </c>
      <c r="G374" s="70"/>
      <c r="H374" s="65"/>
      <c r="I374" s="65"/>
      <c r="J374" s="66"/>
      <c r="K374" s="67"/>
    </row>
    <row r="375" spans="1:11" s="69" customFormat="1" x14ac:dyDescent="0.25">
      <c r="A375" s="62" t="s">
        <v>57</v>
      </c>
      <c r="B375" s="64">
        <v>6</v>
      </c>
      <c r="C375" s="69" t="s">
        <v>80</v>
      </c>
      <c r="D375" s="62" t="str">
        <f t="shared" si="51"/>
        <v>Только BODYPUMP6Коврики MBX MAT</v>
      </c>
      <c r="E375" s="98">
        <f>E365</f>
        <v>6</v>
      </c>
      <c r="F375" s="69">
        <v>12</v>
      </c>
      <c r="G375" s="71" t="s">
        <v>5</v>
      </c>
      <c r="H375" s="72"/>
      <c r="I375" s="72"/>
      <c r="J375" s="66"/>
      <c r="K375" s="67"/>
    </row>
    <row r="376" spans="1:11" s="73" customFormat="1" x14ac:dyDescent="0.25">
      <c r="A376" s="62" t="s">
        <v>57</v>
      </c>
      <c r="B376" s="64">
        <v>6</v>
      </c>
      <c r="C376" s="73" t="s">
        <v>88</v>
      </c>
      <c r="D376" s="62" t="str">
        <f t="shared" si="51"/>
        <v>Только BODYPUMP6Держатели ковриков MBX MAT RACK</v>
      </c>
      <c r="E376" s="99">
        <v>1</v>
      </c>
      <c r="F376" s="73">
        <v>1</v>
      </c>
      <c r="G376" s="74" t="s">
        <v>5</v>
      </c>
      <c r="H376" s="75"/>
      <c r="I376" s="75"/>
      <c r="J376" s="76"/>
      <c r="K376" s="62"/>
    </row>
    <row r="377" spans="1:11" s="62" customFormat="1" ht="15" customHeight="1" x14ac:dyDescent="0.25">
      <c r="A377" s="62" t="s">
        <v>57</v>
      </c>
      <c r="B377" s="64">
        <v>5</v>
      </c>
      <c r="C377" s="62" t="s">
        <v>83</v>
      </c>
      <c r="D377" s="62" t="str">
        <f t="shared" si="51"/>
        <v>Только BODYPUMP5Грифы SMARTBAR</v>
      </c>
      <c r="E377" s="97">
        <v>5</v>
      </c>
      <c r="F377" s="62">
        <v>12</v>
      </c>
      <c r="G377" s="190" t="s">
        <v>13</v>
      </c>
      <c r="H377" s="65" t="s">
        <v>7</v>
      </c>
      <c r="I377" s="65" t="s">
        <v>11</v>
      </c>
      <c r="J377" s="66" t="s">
        <v>11</v>
      </c>
    </row>
    <row r="378" spans="1:11" s="62" customFormat="1" x14ac:dyDescent="0.25">
      <c r="A378" s="62" t="s">
        <v>57</v>
      </c>
      <c r="B378" s="64">
        <v>5</v>
      </c>
      <c r="C378" s="62" t="s">
        <v>82</v>
      </c>
      <c r="D378" s="62" t="str">
        <f t="shared" si="51"/>
        <v>Только BODYPUMP5Наборы весовых дисков (2 x 1 кг + 2 x 2,5 кг + 2 x 5 кг)</v>
      </c>
      <c r="E378" s="97">
        <v>5</v>
      </c>
      <c r="F378" s="62">
        <v>12</v>
      </c>
      <c r="G378" s="190"/>
      <c r="H378" s="65" t="s">
        <v>8</v>
      </c>
      <c r="I378" s="65" t="s">
        <v>7</v>
      </c>
      <c r="J378" s="66" t="s">
        <v>10</v>
      </c>
    </row>
    <row r="379" spans="1:11" s="62" customFormat="1" x14ac:dyDescent="0.25">
      <c r="A379" s="62" t="s">
        <v>57</v>
      </c>
      <c r="B379" s="64">
        <v>5</v>
      </c>
      <c r="C379" s="62" t="s">
        <v>70</v>
      </c>
      <c r="D379" s="62" t="str">
        <f t="shared" si="51"/>
        <v>Только BODYPUMP5Стойки</v>
      </c>
      <c r="E379" s="97">
        <v>1</v>
      </c>
      <c r="F379" s="62">
        <v>1</v>
      </c>
      <c r="G379" s="190"/>
      <c r="H379" s="65" t="s">
        <v>9</v>
      </c>
      <c r="I379" s="65" t="s">
        <v>7</v>
      </c>
      <c r="J379" s="66" t="s">
        <v>12</v>
      </c>
    </row>
    <row r="380" spans="1:11" s="62" customFormat="1" x14ac:dyDescent="0.25">
      <c r="A380" s="62" t="s">
        <v>57</v>
      </c>
      <c r="B380" s="64">
        <v>5</v>
      </c>
      <c r="C380" s="62" t="s">
        <v>71</v>
      </c>
      <c r="D380" s="62" t="str">
        <f t="shared" si="51"/>
        <v>Только BODYPUMP5Дополнительные весовые диски 1 кг</v>
      </c>
      <c r="E380" s="63">
        <f>$E$377*$K368</f>
        <v>3.333333333333333</v>
      </c>
      <c r="F380" s="62">
        <v>12</v>
      </c>
      <c r="G380" s="190"/>
      <c r="H380" s="65" t="s">
        <v>10</v>
      </c>
      <c r="I380" s="65" t="s">
        <v>11</v>
      </c>
      <c r="J380" s="66" t="s">
        <v>10</v>
      </c>
      <c r="K380" s="62">
        <v>0.66666666666666663</v>
      </c>
    </row>
    <row r="381" spans="1:11" s="62" customFormat="1" x14ac:dyDescent="0.25">
      <c r="A381" s="62" t="s">
        <v>57</v>
      </c>
      <c r="B381" s="64">
        <v>5</v>
      </c>
      <c r="C381" s="62" t="s">
        <v>72</v>
      </c>
      <c r="D381" s="62" t="str">
        <f t="shared" si="51"/>
        <v>Только BODYPUMP5Дополнительные весовые диски 2,5 кг</v>
      </c>
      <c r="E381" s="63">
        <f t="shared" ref="E381:E385" si="53">$E$377*$K369</f>
        <v>6.6666666666666661</v>
      </c>
      <c r="F381" s="62">
        <v>12</v>
      </c>
      <c r="G381" s="190"/>
      <c r="H381" s="65"/>
      <c r="I381" s="65"/>
      <c r="J381" s="66"/>
      <c r="K381" s="67">
        <v>1.3333333333333333</v>
      </c>
    </row>
    <row r="382" spans="1:11" s="62" customFormat="1" x14ac:dyDescent="0.25">
      <c r="A382" s="62" t="s">
        <v>57</v>
      </c>
      <c r="B382" s="64">
        <v>5</v>
      </c>
      <c r="C382" s="62" t="s">
        <v>74</v>
      </c>
      <c r="D382" s="62" t="str">
        <f t="shared" si="51"/>
        <v>Только BODYPUMP5Весовые диски 3,7 кг</v>
      </c>
      <c r="E382" s="63">
        <f t="shared" si="53"/>
        <v>5</v>
      </c>
      <c r="F382" s="62">
        <v>12</v>
      </c>
      <c r="G382" s="190"/>
      <c r="H382" s="68" t="s">
        <v>17</v>
      </c>
      <c r="I382" s="65"/>
      <c r="J382" s="66"/>
      <c r="K382" s="67">
        <v>1</v>
      </c>
    </row>
    <row r="383" spans="1:11" s="62" customFormat="1" x14ac:dyDescent="0.25">
      <c r="A383" s="62" t="s">
        <v>57</v>
      </c>
      <c r="B383" s="64">
        <v>5</v>
      </c>
      <c r="C383" s="62" t="s">
        <v>73</v>
      </c>
      <c r="D383" s="62" t="str">
        <f t="shared" si="51"/>
        <v>Только BODYPUMP5Дополнительные весовые диски 5 кг</v>
      </c>
      <c r="E383" s="63">
        <f t="shared" si="53"/>
        <v>5</v>
      </c>
      <c r="F383" s="62">
        <v>12</v>
      </c>
      <c r="G383" s="190"/>
      <c r="H383" s="65"/>
      <c r="I383" s="65"/>
      <c r="J383" s="66"/>
      <c r="K383" s="67">
        <v>1</v>
      </c>
    </row>
    <row r="384" spans="1:11" s="62" customFormat="1" x14ac:dyDescent="0.25">
      <c r="A384" s="62" t="s">
        <v>57</v>
      </c>
      <c r="B384" s="64">
        <v>5</v>
      </c>
      <c r="C384" s="62" t="s">
        <v>75</v>
      </c>
      <c r="D384" s="62" t="str">
        <f t="shared" si="51"/>
        <v>Только BODYPUMP5Весовые диски 7,5 кг</v>
      </c>
      <c r="E384" s="63">
        <f t="shared" si="53"/>
        <v>5</v>
      </c>
      <c r="F384" s="62">
        <v>12</v>
      </c>
      <c r="G384" s="190"/>
      <c r="H384" s="65"/>
      <c r="I384" s="65"/>
      <c r="J384" s="66"/>
      <c r="K384" s="67">
        <v>1</v>
      </c>
    </row>
    <row r="385" spans="1:11" s="62" customFormat="1" x14ac:dyDescent="0.25">
      <c r="A385" s="62" t="s">
        <v>57</v>
      </c>
      <c r="B385" s="64">
        <v>5</v>
      </c>
      <c r="C385" s="62" t="s">
        <v>76</v>
      </c>
      <c r="D385" s="62" t="str">
        <f t="shared" si="51"/>
        <v>Только BODYPUMP5Весовые диски 10 кг</v>
      </c>
      <c r="E385" s="63">
        <f t="shared" si="53"/>
        <v>5</v>
      </c>
      <c r="F385" s="62">
        <v>12</v>
      </c>
      <c r="G385" s="190"/>
      <c r="H385" s="65"/>
      <c r="I385" s="65"/>
      <c r="J385" s="66"/>
      <c r="K385" s="67">
        <v>1</v>
      </c>
    </row>
    <row r="386" spans="1:11" s="62" customFormat="1" x14ac:dyDescent="0.25">
      <c r="A386" s="62" t="s">
        <v>57</v>
      </c>
      <c r="B386" s="64">
        <v>5</v>
      </c>
      <c r="C386" s="62" t="s">
        <v>81</v>
      </c>
      <c r="D386" s="62" t="str">
        <f t="shared" si="51"/>
        <v xml:space="preserve">Только BODYPUMP5Степперы SMARTSTEP (и 4 подставки) x 1 на человека </v>
      </c>
      <c r="E386" s="97">
        <f>E377</f>
        <v>5</v>
      </c>
      <c r="F386" s="69">
        <v>12</v>
      </c>
      <c r="G386" s="70"/>
      <c r="H386" s="65"/>
      <c r="I386" s="65"/>
      <c r="J386" s="66"/>
      <c r="K386" s="67"/>
    </row>
    <row r="387" spans="1:11" s="69" customFormat="1" x14ac:dyDescent="0.25">
      <c r="A387" s="62" t="s">
        <v>57</v>
      </c>
      <c r="B387" s="64">
        <v>5</v>
      </c>
      <c r="C387" s="69" t="s">
        <v>80</v>
      </c>
      <c r="D387" s="62" t="str">
        <f t="shared" si="51"/>
        <v>Только BODYPUMP5Коврики MBX MAT</v>
      </c>
      <c r="E387" s="98">
        <f>E377</f>
        <v>5</v>
      </c>
      <c r="F387" s="69">
        <v>12</v>
      </c>
      <c r="G387" s="71" t="s">
        <v>5</v>
      </c>
      <c r="H387" s="72"/>
      <c r="I387" s="72"/>
      <c r="J387" s="66"/>
      <c r="K387" s="67"/>
    </row>
    <row r="388" spans="1:11" s="73" customFormat="1" x14ac:dyDescent="0.25">
      <c r="A388" s="62" t="s">
        <v>57</v>
      </c>
      <c r="B388" s="64">
        <v>5</v>
      </c>
      <c r="C388" s="73" t="s">
        <v>88</v>
      </c>
      <c r="D388" s="62" t="str">
        <f t="shared" si="51"/>
        <v>Только BODYPUMP5Держатели ковриков MBX MAT RACK</v>
      </c>
      <c r="E388" s="99">
        <v>1</v>
      </c>
      <c r="F388" s="73">
        <v>1</v>
      </c>
      <c r="G388" s="74" t="s">
        <v>5</v>
      </c>
      <c r="H388" s="75"/>
      <c r="I388" s="75"/>
      <c r="J388" s="76"/>
      <c r="K388" s="62"/>
    </row>
    <row r="389" spans="1:11" s="62" customFormat="1" ht="15" customHeight="1" x14ac:dyDescent="0.25">
      <c r="A389" s="62" t="s">
        <v>57</v>
      </c>
      <c r="B389" s="64">
        <v>4</v>
      </c>
      <c r="C389" s="62" t="s">
        <v>83</v>
      </c>
      <c r="D389" s="62" t="str">
        <f>A389&amp;B389&amp;C389</f>
        <v>Только BODYPUMP4Грифы SMARTBAR</v>
      </c>
      <c r="E389" s="97">
        <v>4</v>
      </c>
      <c r="F389" s="62">
        <v>12</v>
      </c>
      <c r="G389" s="190" t="s">
        <v>13</v>
      </c>
      <c r="H389" s="65" t="s">
        <v>7</v>
      </c>
      <c r="I389" s="65" t="s">
        <v>11</v>
      </c>
      <c r="J389" s="66" t="s">
        <v>11</v>
      </c>
    </row>
    <row r="390" spans="1:11" s="62" customFormat="1" x14ac:dyDescent="0.25">
      <c r="A390" s="62" t="s">
        <v>57</v>
      </c>
      <c r="B390" s="64">
        <v>4</v>
      </c>
      <c r="C390" s="62" t="s">
        <v>82</v>
      </c>
      <c r="D390" s="62" t="str">
        <f t="shared" ref="D390:D453" si="54">A390&amp;B390&amp;C390</f>
        <v>Только BODYPUMP4Наборы весовых дисков (2 x 1 кг + 2 x 2,5 кг + 2 x 5 кг)</v>
      </c>
      <c r="E390" s="97">
        <v>4</v>
      </c>
      <c r="F390" s="62">
        <v>12</v>
      </c>
      <c r="G390" s="190"/>
      <c r="H390" s="65" t="s">
        <v>8</v>
      </c>
      <c r="I390" s="65" t="s">
        <v>7</v>
      </c>
      <c r="J390" s="66" t="s">
        <v>10</v>
      </c>
    </row>
    <row r="391" spans="1:11" s="62" customFormat="1" x14ac:dyDescent="0.25">
      <c r="A391" s="62" t="s">
        <v>57</v>
      </c>
      <c r="B391" s="64">
        <v>4</v>
      </c>
      <c r="C391" s="62" t="s">
        <v>70</v>
      </c>
      <c r="D391" s="62" t="str">
        <f t="shared" si="54"/>
        <v>Только BODYPUMP4Стойки</v>
      </c>
      <c r="E391" s="97">
        <v>1</v>
      </c>
      <c r="F391" s="62">
        <v>1</v>
      </c>
      <c r="G391" s="190"/>
      <c r="H391" s="65" t="s">
        <v>9</v>
      </c>
      <c r="I391" s="65" t="s">
        <v>7</v>
      </c>
      <c r="J391" s="66" t="s">
        <v>12</v>
      </c>
    </row>
    <row r="392" spans="1:11" s="62" customFormat="1" x14ac:dyDescent="0.25">
      <c r="A392" s="62" t="s">
        <v>57</v>
      </c>
      <c r="B392" s="64">
        <v>4</v>
      </c>
      <c r="C392" s="62" t="s">
        <v>71</v>
      </c>
      <c r="D392" s="62" t="str">
        <f t="shared" si="54"/>
        <v>Только BODYPUMP4Дополнительные весовые диски 1 кг</v>
      </c>
      <c r="E392" s="63">
        <f>$E$389*$K380</f>
        <v>2.6666666666666665</v>
      </c>
      <c r="F392" s="62">
        <v>12</v>
      </c>
      <c r="G392" s="190"/>
      <c r="H392" s="65" t="s">
        <v>10</v>
      </c>
      <c r="I392" s="65" t="s">
        <v>11</v>
      </c>
      <c r="J392" s="66" t="s">
        <v>10</v>
      </c>
      <c r="K392" s="62">
        <v>0.66666666666666663</v>
      </c>
    </row>
    <row r="393" spans="1:11" s="62" customFormat="1" x14ac:dyDescent="0.25">
      <c r="A393" s="62" t="s">
        <v>57</v>
      </c>
      <c r="B393" s="64">
        <v>4</v>
      </c>
      <c r="C393" s="62" t="s">
        <v>72</v>
      </c>
      <c r="D393" s="62" t="str">
        <f t="shared" si="54"/>
        <v>Только BODYPUMP4Дополнительные весовые диски 2,5 кг</v>
      </c>
      <c r="E393" s="63">
        <f t="shared" ref="E393:E397" si="55">$E$389*$K381</f>
        <v>5.333333333333333</v>
      </c>
      <c r="F393" s="62">
        <v>12</v>
      </c>
      <c r="G393" s="190"/>
      <c r="H393" s="65"/>
      <c r="I393" s="65"/>
      <c r="J393" s="66"/>
      <c r="K393" s="67">
        <v>1.3333333333333333</v>
      </c>
    </row>
    <row r="394" spans="1:11" s="62" customFormat="1" x14ac:dyDescent="0.25">
      <c r="A394" s="62" t="s">
        <v>57</v>
      </c>
      <c r="B394" s="64">
        <v>4</v>
      </c>
      <c r="C394" s="62" t="s">
        <v>74</v>
      </c>
      <c r="D394" s="62" t="str">
        <f t="shared" si="54"/>
        <v>Только BODYPUMP4Весовые диски 3,7 кг</v>
      </c>
      <c r="E394" s="63">
        <f t="shared" si="55"/>
        <v>4</v>
      </c>
      <c r="F394" s="62">
        <v>12</v>
      </c>
      <c r="G394" s="190"/>
      <c r="H394" s="68" t="s">
        <v>17</v>
      </c>
      <c r="I394" s="65"/>
      <c r="J394" s="66"/>
      <c r="K394" s="67">
        <v>1</v>
      </c>
    </row>
    <row r="395" spans="1:11" s="62" customFormat="1" x14ac:dyDescent="0.25">
      <c r="A395" s="62" t="s">
        <v>57</v>
      </c>
      <c r="B395" s="64">
        <v>4</v>
      </c>
      <c r="C395" s="62" t="s">
        <v>73</v>
      </c>
      <c r="D395" s="62" t="str">
        <f t="shared" si="54"/>
        <v>Только BODYPUMP4Дополнительные весовые диски 5 кг</v>
      </c>
      <c r="E395" s="63">
        <f t="shared" si="55"/>
        <v>4</v>
      </c>
      <c r="F395" s="62">
        <v>12</v>
      </c>
      <c r="G395" s="190"/>
      <c r="H395" s="65"/>
      <c r="I395" s="65"/>
      <c r="J395" s="66"/>
      <c r="K395" s="67">
        <v>1</v>
      </c>
    </row>
    <row r="396" spans="1:11" s="62" customFormat="1" x14ac:dyDescent="0.25">
      <c r="A396" s="62" t="s">
        <v>57</v>
      </c>
      <c r="B396" s="64">
        <v>4</v>
      </c>
      <c r="C396" s="62" t="s">
        <v>75</v>
      </c>
      <c r="D396" s="62" t="str">
        <f t="shared" si="54"/>
        <v>Только BODYPUMP4Весовые диски 7,5 кг</v>
      </c>
      <c r="E396" s="63">
        <f t="shared" si="55"/>
        <v>4</v>
      </c>
      <c r="F396" s="62">
        <v>12</v>
      </c>
      <c r="G396" s="190"/>
      <c r="H396" s="65"/>
      <c r="I396" s="65"/>
      <c r="J396" s="66"/>
      <c r="K396" s="67">
        <v>1</v>
      </c>
    </row>
    <row r="397" spans="1:11" s="62" customFormat="1" x14ac:dyDescent="0.25">
      <c r="A397" s="62" t="s">
        <v>57</v>
      </c>
      <c r="B397" s="64">
        <v>4</v>
      </c>
      <c r="C397" s="62" t="s">
        <v>76</v>
      </c>
      <c r="D397" s="62" t="str">
        <f t="shared" si="54"/>
        <v>Только BODYPUMP4Весовые диски 10 кг</v>
      </c>
      <c r="E397" s="63">
        <f t="shared" si="55"/>
        <v>4</v>
      </c>
      <c r="F397" s="62">
        <v>12</v>
      </c>
      <c r="G397" s="190"/>
      <c r="H397" s="65"/>
      <c r="I397" s="65"/>
      <c r="J397" s="66"/>
      <c r="K397" s="67">
        <v>1</v>
      </c>
    </row>
    <row r="398" spans="1:11" s="62" customFormat="1" x14ac:dyDescent="0.25">
      <c r="A398" s="62" t="s">
        <v>57</v>
      </c>
      <c r="B398" s="64">
        <v>4</v>
      </c>
      <c r="C398" s="62" t="s">
        <v>81</v>
      </c>
      <c r="D398" s="62" t="str">
        <f t="shared" si="54"/>
        <v xml:space="preserve">Только BODYPUMP4Степперы SMARTSTEP (и 4 подставки) x 1 на человека </v>
      </c>
      <c r="E398" s="97">
        <f>E389</f>
        <v>4</v>
      </c>
      <c r="F398" s="69">
        <v>12</v>
      </c>
      <c r="G398" s="70"/>
      <c r="H398" s="65"/>
      <c r="I398" s="65"/>
      <c r="J398" s="66"/>
      <c r="K398" s="67"/>
    </row>
    <row r="399" spans="1:11" s="69" customFormat="1" x14ac:dyDescent="0.25">
      <c r="A399" s="62" t="s">
        <v>57</v>
      </c>
      <c r="B399" s="64">
        <v>4</v>
      </c>
      <c r="C399" s="69" t="s">
        <v>80</v>
      </c>
      <c r="D399" s="62" t="str">
        <f t="shared" si="54"/>
        <v>Только BODYPUMP4Коврики MBX MAT</v>
      </c>
      <c r="E399" s="98">
        <f>E389</f>
        <v>4</v>
      </c>
      <c r="F399" s="69">
        <v>12</v>
      </c>
      <c r="G399" s="71" t="s">
        <v>5</v>
      </c>
      <c r="H399" s="72"/>
      <c r="I399" s="72"/>
      <c r="J399" s="66"/>
      <c r="K399" s="67"/>
    </row>
    <row r="400" spans="1:11" s="73" customFormat="1" x14ac:dyDescent="0.25">
      <c r="A400" s="62" t="s">
        <v>57</v>
      </c>
      <c r="B400" s="64">
        <v>4</v>
      </c>
      <c r="C400" s="73" t="s">
        <v>88</v>
      </c>
      <c r="D400" s="62" t="str">
        <f t="shared" si="54"/>
        <v>Только BODYPUMP4Держатели ковриков MBX MAT RACK</v>
      </c>
      <c r="E400" s="99">
        <v>1</v>
      </c>
      <c r="F400" s="73">
        <v>1</v>
      </c>
      <c r="G400" s="74" t="s">
        <v>5</v>
      </c>
      <c r="H400" s="75"/>
      <c r="I400" s="75"/>
      <c r="J400" s="76"/>
      <c r="K400" s="62"/>
    </row>
    <row r="401" spans="1:11" s="62" customFormat="1" ht="15" customHeight="1" x14ac:dyDescent="0.25">
      <c r="A401" s="62" t="s">
        <v>57</v>
      </c>
      <c r="B401" s="64">
        <v>3</v>
      </c>
      <c r="C401" s="62" t="s">
        <v>83</v>
      </c>
      <c r="D401" s="62" t="str">
        <f t="shared" si="54"/>
        <v>Только BODYPUMP3Грифы SMARTBAR</v>
      </c>
      <c r="E401" s="97">
        <v>3</v>
      </c>
      <c r="F401" s="62">
        <v>12</v>
      </c>
      <c r="G401" s="190" t="s">
        <v>13</v>
      </c>
      <c r="H401" s="65" t="s">
        <v>7</v>
      </c>
      <c r="I401" s="65" t="s">
        <v>11</v>
      </c>
      <c r="J401" s="66" t="s">
        <v>11</v>
      </c>
    </row>
    <row r="402" spans="1:11" s="62" customFormat="1" x14ac:dyDescent="0.25">
      <c r="A402" s="62" t="s">
        <v>57</v>
      </c>
      <c r="B402" s="64">
        <v>3</v>
      </c>
      <c r="C402" s="62" t="s">
        <v>82</v>
      </c>
      <c r="D402" s="62" t="str">
        <f t="shared" si="54"/>
        <v>Только BODYPUMP3Наборы весовых дисков (2 x 1 кг + 2 x 2,5 кг + 2 x 5 кг)</v>
      </c>
      <c r="E402" s="97">
        <v>3</v>
      </c>
      <c r="F402" s="62">
        <v>12</v>
      </c>
      <c r="G402" s="190"/>
      <c r="H402" s="65" t="s">
        <v>8</v>
      </c>
      <c r="I402" s="65" t="s">
        <v>7</v>
      </c>
      <c r="J402" s="66" t="s">
        <v>10</v>
      </c>
    </row>
    <row r="403" spans="1:11" s="62" customFormat="1" x14ac:dyDescent="0.25">
      <c r="A403" s="62" t="s">
        <v>57</v>
      </c>
      <c r="B403" s="64">
        <v>3</v>
      </c>
      <c r="C403" s="62" t="s">
        <v>70</v>
      </c>
      <c r="D403" s="62" t="str">
        <f t="shared" si="54"/>
        <v>Только BODYPUMP3Стойки</v>
      </c>
      <c r="E403" s="97">
        <v>1</v>
      </c>
      <c r="F403" s="62">
        <v>1</v>
      </c>
      <c r="G403" s="190"/>
      <c r="H403" s="65" t="s">
        <v>9</v>
      </c>
      <c r="I403" s="65" t="s">
        <v>7</v>
      </c>
      <c r="J403" s="66" t="s">
        <v>12</v>
      </c>
    </row>
    <row r="404" spans="1:11" s="62" customFormat="1" x14ac:dyDescent="0.25">
      <c r="A404" s="62" t="s">
        <v>57</v>
      </c>
      <c r="B404" s="64">
        <v>3</v>
      </c>
      <c r="C404" s="62" t="s">
        <v>71</v>
      </c>
      <c r="D404" s="62" t="str">
        <f t="shared" si="54"/>
        <v>Только BODYPUMP3Дополнительные весовые диски 1 кг</v>
      </c>
      <c r="E404" s="63">
        <f>$E$401*$K392</f>
        <v>2</v>
      </c>
      <c r="F404" s="62">
        <v>12</v>
      </c>
      <c r="G404" s="190"/>
      <c r="H404" s="65" t="s">
        <v>10</v>
      </c>
      <c r="I404" s="65" t="s">
        <v>11</v>
      </c>
      <c r="J404" s="66" t="s">
        <v>10</v>
      </c>
      <c r="K404" s="62">
        <v>0.66666666666666663</v>
      </c>
    </row>
    <row r="405" spans="1:11" s="62" customFormat="1" x14ac:dyDescent="0.25">
      <c r="A405" s="62" t="s">
        <v>57</v>
      </c>
      <c r="B405" s="64">
        <v>3</v>
      </c>
      <c r="C405" s="62" t="s">
        <v>72</v>
      </c>
      <c r="D405" s="62" t="str">
        <f t="shared" si="54"/>
        <v>Только BODYPUMP3Дополнительные весовые диски 2,5 кг</v>
      </c>
      <c r="E405" s="63">
        <f t="shared" ref="E405:E409" si="56">$E$401*$K393</f>
        <v>4</v>
      </c>
      <c r="F405" s="62">
        <v>12</v>
      </c>
      <c r="G405" s="190"/>
      <c r="H405" s="65"/>
      <c r="I405" s="65"/>
      <c r="J405" s="66"/>
      <c r="K405" s="67">
        <v>1.3333333333333333</v>
      </c>
    </row>
    <row r="406" spans="1:11" s="62" customFormat="1" x14ac:dyDescent="0.25">
      <c r="A406" s="62" t="s">
        <v>57</v>
      </c>
      <c r="B406" s="64">
        <v>3</v>
      </c>
      <c r="C406" s="62" t="s">
        <v>74</v>
      </c>
      <c r="D406" s="62" t="str">
        <f t="shared" si="54"/>
        <v>Только BODYPUMP3Весовые диски 3,7 кг</v>
      </c>
      <c r="E406" s="63">
        <f t="shared" si="56"/>
        <v>3</v>
      </c>
      <c r="F406" s="62">
        <v>12</v>
      </c>
      <c r="G406" s="190"/>
      <c r="H406" s="68" t="s">
        <v>17</v>
      </c>
      <c r="I406" s="65"/>
      <c r="J406" s="66"/>
      <c r="K406" s="67">
        <v>1</v>
      </c>
    </row>
    <row r="407" spans="1:11" s="62" customFormat="1" x14ac:dyDescent="0.25">
      <c r="A407" s="62" t="s">
        <v>57</v>
      </c>
      <c r="B407" s="64">
        <v>3</v>
      </c>
      <c r="C407" s="62" t="s">
        <v>73</v>
      </c>
      <c r="D407" s="62" t="str">
        <f t="shared" si="54"/>
        <v>Только BODYPUMP3Дополнительные весовые диски 5 кг</v>
      </c>
      <c r="E407" s="63">
        <f t="shared" si="56"/>
        <v>3</v>
      </c>
      <c r="F407" s="62">
        <v>12</v>
      </c>
      <c r="G407" s="190"/>
      <c r="H407" s="65"/>
      <c r="I407" s="65"/>
      <c r="J407" s="66"/>
      <c r="K407" s="67">
        <v>1</v>
      </c>
    </row>
    <row r="408" spans="1:11" s="62" customFormat="1" x14ac:dyDescent="0.25">
      <c r="A408" s="62" t="s">
        <v>57</v>
      </c>
      <c r="B408" s="64">
        <v>3</v>
      </c>
      <c r="C408" s="62" t="s">
        <v>75</v>
      </c>
      <c r="D408" s="62" t="str">
        <f t="shared" si="54"/>
        <v>Только BODYPUMP3Весовые диски 7,5 кг</v>
      </c>
      <c r="E408" s="63">
        <f t="shared" si="56"/>
        <v>3</v>
      </c>
      <c r="F408" s="62">
        <v>12</v>
      </c>
      <c r="G408" s="190"/>
      <c r="H408" s="65"/>
      <c r="I408" s="65"/>
      <c r="J408" s="66"/>
      <c r="K408" s="67">
        <v>1</v>
      </c>
    </row>
    <row r="409" spans="1:11" s="62" customFormat="1" x14ac:dyDescent="0.25">
      <c r="A409" s="62" t="s">
        <v>57</v>
      </c>
      <c r="B409" s="64">
        <v>3</v>
      </c>
      <c r="C409" s="62" t="s">
        <v>76</v>
      </c>
      <c r="D409" s="62" t="str">
        <f t="shared" si="54"/>
        <v>Только BODYPUMP3Весовые диски 10 кг</v>
      </c>
      <c r="E409" s="63">
        <f t="shared" si="56"/>
        <v>3</v>
      </c>
      <c r="F409" s="62">
        <v>12</v>
      </c>
      <c r="G409" s="190"/>
      <c r="H409" s="65"/>
      <c r="I409" s="65"/>
      <c r="J409" s="66"/>
      <c r="K409" s="67">
        <v>1</v>
      </c>
    </row>
    <row r="410" spans="1:11" s="62" customFormat="1" x14ac:dyDescent="0.25">
      <c r="A410" s="62" t="s">
        <v>57</v>
      </c>
      <c r="B410" s="64">
        <v>3</v>
      </c>
      <c r="C410" s="62" t="s">
        <v>81</v>
      </c>
      <c r="D410" s="62" t="str">
        <f t="shared" si="54"/>
        <v xml:space="preserve">Только BODYPUMP3Степперы SMARTSTEP (и 4 подставки) x 1 на человека </v>
      </c>
      <c r="E410" s="97">
        <f>E401</f>
        <v>3</v>
      </c>
      <c r="F410" s="69">
        <v>12</v>
      </c>
      <c r="G410" s="70"/>
      <c r="H410" s="65"/>
      <c r="I410" s="65"/>
      <c r="J410" s="66"/>
      <c r="K410" s="67"/>
    </row>
    <row r="411" spans="1:11" s="69" customFormat="1" x14ac:dyDescent="0.25">
      <c r="A411" s="62" t="s">
        <v>57</v>
      </c>
      <c r="B411" s="64">
        <v>3</v>
      </c>
      <c r="C411" s="69" t="s">
        <v>80</v>
      </c>
      <c r="D411" s="62" t="str">
        <f t="shared" si="54"/>
        <v>Только BODYPUMP3Коврики MBX MAT</v>
      </c>
      <c r="E411" s="98">
        <f>E401</f>
        <v>3</v>
      </c>
      <c r="F411" s="69">
        <v>12</v>
      </c>
      <c r="G411" s="71" t="s">
        <v>5</v>
      </c>
      <c r="H411" s="72"/>
      <c r="I411" s="72"/>
      <c r="J411" s="66"/>
      <c r="K411" s="67"/>
    </row>
    <row r="412" spans="1:11" s="73" customFormat="1" x14ac:dyDescent="0.25">
      <c r="A412" s="62" t="s">
        <v>57</v>
      </c>
      <c r="B412" s="64">
        <v>3</v>
      </c>
      <c r="C412" s="73" t="s">
        <v>88</v>
      </c>
      <c r="D412" s="62" t="str">
        <f t="shared" si="54"/>
        <v>Только BODYPUMP3Держатели ковриков MBX MAT RACK</v>
      </c>
      <c r="E412" s="99">
        <v>1</v>
      </c>
      <c r="F412" s="73">
        <v>1</v>
      </c>
      <c r="G412" s="74" t="s">
        <v>5</v>
      </c>
      <c r="H412" s="75"/>
      <c r="I412" s="75"/>
      <c r="J412" s="76"/>
      <c r="K412" s="62"/>
    </row>
    <row r="413" spans="1:11" s="62" customFormat="1" ht="15" customHeight="1" x14ac:dyDescent="0.25">
      <c r="A413" s="62" t="s">
        <v>57</v>
      </c>
      <c r="B413" s="64">
        <v>2</v>
      </c>
      <c r="C413" s="62" t="s">
        <v>83</v>
      </c>
      <c r="D413" s="62" t="str">
        <f t="shared" si="54"/>
        <v>Только BODYPUMP2Грифы SMARTBAR</v>
      </c>
      <c r="E413" s="97">
        <v>2</v>
      </c>
      <c r="F413" s="62">
        <v>12</v>
      </c>
      <c r="G413" s="190" t="s">
        <v>13</v>
      </c>
      <c r="H413" s="65" t="s">
        <v>7</v>
      </c>
      <c r="I413" s="65" t="s">
        <v>11</v>
      </c>
      <c r="J413" s="66" t="s">
        <v>11</v>
      </c>
    </row>
    <row r="414" spans="1:11" s="62" customFormat="1" x14ac:dyDescent="0.25">
      <c r="A414" s="62" t="s">
        <v>57</v>
      </c>
      <c r="B414" s="64">
        <v>2</v>
      </c>
      <c r="C414" s="62" t="s">
        <v>82</v>
      </c>
      <c r="D414" s="62" t="str">
        <f t="shared" si="54"/>
        <v>Только BODYPUMP2Наборы весовых дисков (2 x 1 кг + 2 x 2,5 кг + 2 x 5 кг)</v>
      </c>
      <c r="E414" s="97">
        <v>2</v>
      </c>
      <c r="F414" s="62">
        <v>12</v>
      </c>
      <c r="G414" s="190"/>
      <c r="H414" s="65" t="s">
        <v>8</v>
      </c>
      <c r="I414" s="65" t="s">
        <v>7</v>
      </c>
      <c r="J414" s="66" t="s">
        <v>10</v>
      </c>
    </row>
    <row r="415" spans="1:11" s="62" customFormat="1" x14ac:dyDescent="0.25">
      <c r="A415" s="62" t="s">
        <v>57</v>
      </c>
      <c r="B415" s="64">
        <v>2</v>
      </c>
      <c r="C415" s="62" t="s">
        <v>70</v>
      </c>
      <c r="D415" s="62" t="str">
        <f t="shared" si="54"/>
        <v>Только BODYPUMP2Стойки</v>
      </c>
      <c r="E415" s="97">
        <v>1</v>
      </c>
      <c r="F415" s="62">
        <v>1</v>
      </c>
      <c r="G415" s="190"/>
      <c r="H415" s="65" t="s">
        <v>9</v>
      </c>
      <c r="I415" s="65" t="s">
        <v>7</v>
      </c>
      <c r="J415" s="66" t="s">
        <v>12</v>
      </c>
    </row>
    <row r="416" spans="1:11" s="62" customFormat="1" x14ac:dyDescent="0.25">
      <c r="A416" s="62" t="s">
        <v>57</v>
      </c>
      <c r="B416" s="64">
        <v>2</v>
      </c>
      <c r="C416" s="62" t="s">
        <v>71</v>
      </c>
      <c r="D416" s="62" t="str">
        <f t="shared" si="54"/>
        <v>Только BODYPUMP2Дополнительные весовые диски 1 кг</v>
      </c>
      <c r="E416" s="63">
        <f>$E$413*$K404</f>
        <v>1.3333333333333333</v>
      </c>
      <c r="F416" s="62">
        <v>12</v>
      </c>
      <c r="G416" s="190"/>
      <c r="H416" s="65" t="s">
        <v>10</v>
      </c>
      <c r="I416" s="65" t="s">
        <v>11</v>
      </c>
      <c r="J416" s="66" t="s">
        <v>10</v>
      </c>
      <c r="K416" s="62">
        <v>0.66666666666666663</v>
      </c>
    </row>
    <row r="417" spans="1:11" s="62" customFormat="1" x14ac:dyDescent="0.25">
      <c r="A417" s="62" t="s">
        <v>57</v>
      </c>
      <c r="B417" s="64">
        <v>2</v>
      </c>
      <c r="C417" s="62" t="s">
        <v>72</v>
      </c>
      <c r="D417" s="62" t="str">
        <f t="shared" si="54"/>
        <v>Только BODYPUMP2Дополнительные весовые диски 2,5 кг</v>
      </c>
      <c r="E417" s="63">
        <f t="shared" ref="E417:E421" si="57">$E$413*$K405</f>
        <v>2.6666666666666665</v>
      </c>
      <c r="F417" s="62">
        <v>12</v>
      </c>
      <c r="G417" s="190"/>
      <c r="H417" s="65"/>
      <c r="I417" s="65"/>
      <c r="J417" s="66"/>
      <c r="K417" s="67">
        <v>1.3333333333333333</v>
      </c>
    </row>
    <row r="418" spans="1:11" s="62" customFormat="1" x14ac:dyDescent="0.25">
      <c r="A418" s="62" t="s">
        <v>57</v>
      </c>
      <c r="B418" s="64">
        <v>2</v>
      </c>
      <c r="C418" s="62" t="s">
        <v>74</v>
      </c>
      <c r="D418" s="62" t="str">
        <f t="shared" si="54"/>
        <v>Только BODYPUMP2Весовые диски 3,7 кг</v>
      </c>
      <c r="E418" s="63">
        <f t="shared" si="57"/>
        <v>2</v>
      </c>
      <c r="F418" s="62">
        <v>12</v>
      </c>
      <c r="G418" s="190"/>
      <c r="H418" s="68" t="s">
        <v>17</v>
      </c>
      <c r="I418" s="65"/>
      <c r="J418" s="66"/>
      <c r="K418" s="67">
        <v>1</v>
      </c>
    </row>
    <row r="419" spans="1:11" s="62" customFormat="1" x14ac:dyDescent="0.25">
      <c r="A419" s="62" t="s">
        <v>57</v>
      </c>
      <c r="B419" s="64">
        <v>2</v>
      </c>
      <c r="C419" s="62" t="s">
        <v>73</v>
      </c>
      <c r="D419" s="62" t="str">
        <f t="shared" si="54"/>
        <v>Только BODYPUMP2Дополнительные весовые диски 5 кг</v>
      </c>
      <c r="E419" s="63">
        <f t="shared" si="57"/>
        <v>2</v>
      </c>
      <c r="F419" s="62">
        <v>12</v>
      </c>
      <c r="G419" s="190"/>
      <c r="H419" s="65"/>
      <c r="I419" s="65"/>
      <c r="J419" s="66"/>
      <c r="K419" s="67">
        <v>1</v>
      </c>
    </row>
    <row r="420" spans="1:11" s="62" customFormat="1" x14ac:dyDescent="0.25">
      <c r="A420" s="62" t="s">
        <v>57</v>
      </c>
      <c r="B420" s="64">
        <v>2</v>
      </c>
      <c r="C420" s="62" t="s">
        <v>75</v>
      </c>
      <c r="D420" s="62" t="str">
        <f t="shared" si="54"/>
        <v>Только BODYPUMP2Весовые диски 7,5 кг</v>
      </c>
      <c r="E420" s="63">
        <f t="shared" si="57"/>
        <v>2</v>
      </c>
      <c r="F420" s="62">
        <v>12</v>
      </c>
      <c r="G420" s="190"/>
      <c r="H420" s="65"/>
      <c r="I420" s="65"/>
      <c r="J420" s="66"/>
      <c r="K420" s="67">
        <v>1</v>
      </c>
    </row>
    <row r="421" spans="1:11" s="62" customFormat="1" x14ac:dyDescent="0.25">
      <c r="A421" s="62" t="s">
        <v>57</v>
      </c>
      <c r="B421" s="64">
        <v>2</v>
      </c>
      <c r="C421" s="62" t="s">
        <v>76</v>
      </c>
      <c r="D421" s="62" t="str">
        <f t="shared" si="54"/>
        <v>Только BODYPUMP2Весовые диски 10 кг</v>
      </c>
      <c r="E421" s="63">
        <f t="shared" si="57"/>
        <v>2</v>
      </c>
      <c r="F421" s="62">
        <v>12</v>
      </c>
      <c r="G421" s="190"/>
      <c r="H421" s="65"/>
      <c r="I421" s="65"/>
      <c r="J421" s="66"/>
      <c r="K421" s="67">
        <v>1</v>
      </c>
    </row>
    <row r="422" spans="1:11" s="62" customFormat="1" x14ac:dyDescent="0.25">
      <c r="A422" s="62" t="s">
        <v>57</v>
      </c>
      <c r="B422" s="64">
        <v>2</v>
      </c>
      <c r="C422" s="62" t="s">
        <v>81</v>
      </c>
      <c r="D422" s="62" t="str">
        <f t="shared" si="54"/>
        <v xml:space="preserve">Только BODYPUMP2Степперы SMARTSTEP (и 4 подставки) x 1 на человека </v>
      </c>
      <c r="E422" s="97">
        <f>E413</f>
        <v>2</v>
      </c>
      <c r="F422" s="69">
        <v>12</v>
      </c>
      <c r="G422" s="70"/>
      <c r="H422" s="65"/>
      <c r="I422" s="65"/>
      <c r="J422" s="66"/>
      <c r="K422" s="67"/>
    </row>
    <row r="423" spans="1:11" s="69" customFormat="1" x14ac:dyDescent="0.25">
      <c r="A423" s="62" t="s">
        <v>57</v>
      </c>
      <c r="B423" s="64">
        <v>2</v>
      </c>
      <c r="C423" s="69" t="s">
        <v>80</v>
      </c>
      <c r="D423" s="62" t="str">
        <f t="shared" si="54"/>
        <v>Только BODYPUMP2Коврики MBX MAT</v>
      </c>
      <c r="E423" s="98">
        <f>E413</f>
        <v>2</v>
      </c>
      <c r="F423" s="69">
        <v>12</v>
      </c>
      <c r="G423" s="71" t="s">
        <v>5</v>
      </c>
      <c r="H423" s="72"/>
      <c r="I423" s="72"/>
      <c r="J423" s="66"/>
      <c r="K423" s="67"/>
    </row>
    <row r="424" spans="1:11" s="73" customFormat="1" x14ac:dyDescent="0.25">
      <c r="A424" s="62" t="s">
        <v>57</v>
      </c>
      <c r="B424" s="64">
        <v>2</v>
      </c>
      <c r="C424" s="73" t="s">
        <v>88</v>
      </c>
      <c r="D424" s="62" t="str">
        <f t="shared" si="54"/>
        <v>Только BODYPUMP2Держатели ковриков MBX MAT RACK</v>
      </c>
      <c r="E424" s="99">
        <v>1</v>
      </c>
      <c r="F424" s="73">
        <v>1</v>
      </c>
      <c r="G424" s="74" t="s">
        <v>5</v>
      </c>
      <c r="H424" s="75"/>
      <c r="I424" s="75"/>
      <c r="J424" s="76"/>
      <c r="K424" s="62"/>
    </row>
    <row r="425" spans="1:11" s="62" customFormat="1" ht="15" customHeight="1" x14ac:dyDescent="0.25">
      <c r="A425" s="62" t="s">
        <v>57</v>
      </c>
      <c r="B425" s="64">
        <v>1</v>
      </c>
      <c r="C425" s="62" t="s">
        <v>83</v>
      </c>
      <c r="D425" s="62" t="str">
        <f t="shared" si="54"/>
        <v>Только BODYPUMP1Грифы SMARTBAR</v>
      </c>
      <c r="E425" s="97">
        <v>1</v>
      </c>
      <c r="F425" s="62">
        <v>12</v>
      </c>
      <c r="G425" s="190" t="s">
        <v>13</v>
      </c>
      <c r="H425" s="65" t="s">
        <v>7</v>
      </c>
      <c r="I425" s="65" t="s">
        <v>11</v>
      </c>
      <c r="J425" s="66" t="s">
        <v>11</v>
      </c>
    </row>
    <row r="426" spans="1:11" s="62" customFormat="1" x14ac:dyDescent="0.25">
      <c r="A426" s="62" t="s">
        <v>57</v>
      </c>
      <c r="B426" s="64">
        <v>1</v>
      </c>
      <c r="C426" s="62" t="s">
        <v>82</v>
      </c>
      <c r="D426" s="62" t="str">
        <f t="shared" si="54"/>
        <v>Только BODYPUMP1Наборы весовых дисков (2 x 1 кг + 2 x 2,5 кг + 2 x 5 кг)</v>
      </c>
      <c r="E426" s="97">
        <v>1</v>
      </c>
      <c r="F426" s="62">
        <v>12</v>
      </c>
      <c r="G426" s="190"/>
      <c r="H426" s="65" t="s">
        <v>8</v>
      </c>
      <c r="I426" s="65" t="s">
        <v>7</v>
      </c>
      <c r="J426" s="66" t="s">
        <v>10</v>
      </c>
    </row>
    <row r="427" spans="1:11" s="62" customFormat="1" x14ac:dyDescent="0.25">
      <c r="A427" s="62" t="s">
        <v>57</v>
      </c>
      <c r="B427" s="64">
        <v>1</v>
      </c>
      <c r="C427" s="62" t="s">
        <v>70</v>
      </c>
      <c r="D427" s="62" t="str">
        <f t="shared" si="54"/>
        <v>Только BODYPUMP1Стойки</v>
      </c>
      <c r="E427" s="97">
        <v>1</v>
      </c>
      <c r="F427" s="62">
        <v>1</v>
      </c>
      <c r="G427" s="190"/>
      <c r="H427" s="65" t="s">
        <v>9</v>
      </c>
      <c r="I427" s="65" t="s">
        <v>7</v>
      </c>
      <c r="J427" s="66" t="s">
        <v>12</v>
      </c>
    </row>
    <row r="428" spans="1:11" s="62" customFormat="1" x14ac:dyDescent="0.25">
      <c r="A428" s="62" t="s">
        <v>57</v>
      </c>
      <c r="B428" s="64">
        <v>1</v>
      </c>
      <c r="C428" s="62" t="s">
        <v>71</v>
      </c>
      <c r="D428" s="62" t="str">
        <f t="shared" si="54"/>
        <v>Только BODYPUMP1Дополнительные весовые диски 1 кг</v>
      </c>
      <c r="E428" s="63">
        <f>$E$425*$K416</f>
        <v>0.66666666666666663</v>
      </c>
      <c r="F428" s="62">
        <v>12</v>
      </c>
      <c r="G428" s="190"/>
      <c r="H428" s="65" t="s">
        <v>10</v>
      </c>
      <c r="I428" s="65" t="s">
        <v>11</v>
      </c>
      <c r="J428" s="66" t="s">
        <v>10</v>
      </c>
      <c r="K428" s="62">
        <v>0.66666666666666663</v>
      </c>
    </row>
    <row r="429" spans="1:11" s="62" customFormat="1" x14ac:dyDescent="0.25">
      <c r="A429" s="62" t="s">
        <v>57</v>
      </c>
      <c r="B429" s="64">
        <v>1</v>
      </c>
      <c r="C429" s="62" t="s">
        <v>72</v>
      </c>
      <c r="D429" s="62" t="str">
        <f t="shared" si="54"/>
        <v>Только BODYPUMP1Дополнительные весовые диски 2,5 кг</v>
      </c>
      <c r="E429" s="63">
        <f t="shared" ref="E429:E433" si="58">$E$425*$K417</f>
        <v>1.3333333333333333</v>
      </c>
      <c r="F429" s="62">
        <v>12</v>
      </c>
      <c r="G429" s="190"/>
      <c r="H429" s="65"/>
      <c r="I429" s="65"/>
      <c r="J429" s="66"/>
      <c r="K429" s="67">
        <v>1.3333333333333333</v>
      </c>
    </row>
    <row r="430" spans="1:11" s="62" customFormat="1" x14ac:dyDescent="0.25">
      <c r="A430" s="62" t="s">
        <v>57</v>
      </c>
      <c r="B430" s="64">
        <v>1</v>
      </c>
      <c r="C430" s="62" t="s">
        <v>74</v>
      </c>
      <c r="D430" s="62" t="str">
        <f t="shared" si="54"/>
        <v>Только BODYPUMP1Весовые диски 3,7 кг</v>
      </c>
      <c r="E430" s="63">
        <f t="shared" si="58"/>
        <v>1</v>
      </c>
      <c r="F430" s="62">
        <v>12</v>
      </c>
      <c r="G430" s="190"/>
      <c r="H430" s="68" t="s">
        <v>17</v>
      </c>
      <c r="I430" s="65"/>
      <c r="J430" s="66"/>
      <c r="K430" s="67">
        <v>1</v>
      </c>
    </row>
    <row r="431" spans="1:11" s="62" customFormat="1" x14ac:dyDescent="0.25">
      <c r="A431" s="62" t="s">
        <v>57</v>
      </c>
      <c r="B431" s="64">
        <v>1</v>
      </c>
      <c r="C431" s="62" t="s">
        <v>73</v>
      </c>
      <c r="D431" s="62" t="str">
        <f t="shared" si="54"/>
        <v>Только BODYPUMP1Дополнительные весовые диски 5 кг</v>
      </c>
      <c r="E431" s="63">
        <f t="shared" si="58"/>
        <v>1</v>
      </c>
      <c r="F431" s="62">
        <v>12</v>
      </c>
      <c r="G431" s="190"/>
      <c r="H431" s="65"/>
      <c r="I431" s="65"/>
      <c r="J431" s="66"/>
      <c r="K431" s="67">
        <v>1</v>
      </c>
    </row>
    <row r="432" spans="1:11" s="62" customFormat="1" x14ac:dyDescent="0.25">
      <c r="A432" s="62" t="s">
        <v>57</v>
      </c>
      <c r="B432" s="64">
        <v>1</v>
      </c>
      <c r="C432" s="62" t="s">
        <v>75</v>
      </c>
      <c r="D432" s="62" t="str">
        <f t="shared" si="54"/>
        <v>Только BODYPUMP1Весовые диски 7,5 кг</v>
      </c>
      <c r="E432" s="63">
        <f t="shared" si="58"/>
        <v>1</v>
      </c>
      <c r="F432" s="62">
        <v>12</v>
      </c>
      <c r="G432" s="190"/>
      <c r="H432" s="65"/>
      <c r="I432" s="65"/>
      <c r="J432" s="66"/>
      <c r="K432" s="67">
        <v>1</v>
      </c>
    </row>
    <row r="433" spans="1:11" s="62" customFormat="1" x14ac:dyDescent="0.25">
      <c r="A433" s="62" t="s">
        <v>57</v>
      </c>
      <c r="B433" s="64">
        <v>1</v>
      </c>
      <c r="C433" s="62" t="s">
        <v>76</v>
      </c>
      <c r="D433" s="62" t="str">
        <f t="shared" si="54"/>
        <v>Только BODYPUMP1Весовые диски 10 кг</v>
      </c>
      <c r="E433" s="63">
        <f t="shared" si="58"/>
        <v>1</v>
      </c>
      <c r="F433" s="62">
        <v>12</v>
      </c>
      <c r="G433" s="190"/>
      <c r="H433" s="65"/>
      <c r="I433" s="65"/>
      <c r="J433" s="66"/>
      <c r="K433" s="67">
        <v>1</v>
      </c>
    </row>
    <row r="434" spans="1:11" s="62" customFormat="1" x14ac:dyDescent="0.25">
      <c r="A434" s="62" t="s">
        <v>57</v>
      </c>
      <c r="B434" s="64">
        <v>1</v>
      </c>
      <c r="C434" s="62" t="s">
        <v>81</v>
      </c>
      <c r="D434" s="62" t="str">
        <f t="shared" si="54"/>
        <v xml:space="preserve">Только BODYPUMP1Степперы SMARTSTEP (и 4 подставки) x 1 на человека </v>
      </c>
      <c r="E434" s="97">
        <f>E425</f>
        <v>1</v>
      </c>
      <c r="F434" s="69">
        <v>12</v>
      </c>
      <c r="G434" s="70"/>
      <c r="H434" s="65"/>
      <c r="I434" s="65"/>
      <c r="J434" s="66"/>
      <c r="K434" s="67"/>
    </row>
    <row r="435" spans="1:11" s="69" customFormat="1" x14ac:dyDescent="0.25">
      <c r="A435" s="62" t="s">
        <v>57</v>
      </c>
      <c r="B435" s="64">
        <v>1</v>
      </c>
      <c r="C435" s="69" t="s">
        <v>80</v>
      </c>
      <c r="D435" s="62" t="str">
        <f t="shared" si="54"/>
        <v>Только BODYPUMP1Коврики MBX MAT</v>
      </c>
      <c r="E435" s="98">
        <f>E425</f>
        <v>1</v>
      </c>
      <c r="F435" s="69">
        <v>12</v>
      </c>
      <c r="G435" s="71" t="s">
        <v>5</v>
      </c>
      <c r="H435" s="72"/>
      <c r="I435" s="72"/>
      <c r="J435" s="66"/>
      <c r="K435" s="67"/>
    </row>
    <row r="436" spans="1:11" s="73" customFormat="1" x14ac:dyDescent="0.25">
      <c r="A436" s="62" t="s">
        <v>57</v>
      </c>
      <c r="B436" s="64">
        <v>1</v>
      </c>
      <c r="C436" s="73" t="s">
        <v>88</v>
      </c>
      <c r="D436" s="62" t="str">
        <f t="shared" si="54"/>
        <v>Только BODYPUMP1Держатели ковриков MBX MAT RACK</v>
      </c>
      <c r="E436" s="99">
        <v>1</v>
      </c>
      <c r="F436" s="73">
        <v>1</v>
      </c>
      <c r="G436" s="74" t="s">
        <v>5</v>
      </c>
      <c r="H436" s="75"/>
      <c r="I436" s="75"/>
      <c r="J436" s="76"/>
      <c r="K436" s="62"/>
    </row>
    <row r="437" spans="1:11" ht="15" customHeight="1" x14ac:dyDescent="0.25">
      <c r="A437" s="19" t="s">
        <v>65</v>
      </c>
      <c r="B437" s="20">
        <v>30</v>
      </c>
      <c r="C437" s="19" t="s">
        <v>83</v>
      </c>
      <c r="D437" s="62" t="str">
        <f t="shared" si="54"/>
        <v>Только GRIT STRENGTH30Грифы SMARTBAR</v>
      </c>
      <c r="E437" s="61">
        <v>30</v>
      </c>
      <c r="F437" s="19">
        <v>36</v>
      </c>
      <c r="G437" s="188" t="s">
        <v>25</v>
      </c>
      <c r="H437" s="8" t="s">
        <v>8</v>
      </c>
      <c r="I437" s="4" t="s">
        <v>7</v>
      </c>
      <c r="J437" s="35" t="s">
        <v>8</v>
      </c>
    </row>
    <row r="438" spans="1:11" x14ac:dyDescent="0.25">
      <c r="A438" s="19" t="s">
        <v>65</v>
      </c>
      <c r="B438" s="20">
        <v>30</v>
      </c>
      <c r="C438" s="19" t="s">
        <v>81</v>
      </c>
      <c r="D438" s="62" t="str">
        <f t="shared" si="54"/>
        <v xml:space="preserve">Только GRIT STRENGTH30Степперы SMARTSTEP (и 4 подставки) x 1 на человека </v>
      </c>
      <c r="E438" s="61">
        <v>30</v>
      </c>
      <c r="F438" s="19">
        <v>36</v>
      </c>
      <c r="G438" s="187"/>
      <c r="H438" s="8">
        <v>7.5</v>
      </c>
      <c r="I438" s="4"/>
      <c r="J438" s="35">
        <v>7.5</v>
      </c>
    </row>
    <row r="439" spans="1:11" x14ac:dyDescent="0.25">
      <c r="A439" s="19" t="s">
        <v>65</v>
      </c>
      <c r="B439" s="20">
        <v>30</v>
      </c>
      <c r="C439" s="39" t="s">
        <v>70</v>
      </c>
      <c r="D439" s="62" t="str">
        <f t="shared" si="54"/>
        <v>Только GRIT STRENGTH30Стойки</v>
      </c>
      <c r="E439" s="61">
        <v>3</v>
      </c>
      <c r="F439" s="19">
        <v>3</v>
      </c>
      <c r="G439" s="187"/>
      <c r="H439" s="8" t="s">
        <v>9</v>
      </c>
      <c r="I439" s="4" t="s">
        <v>11</v>
      </c>
      <c r="J439" s="35" t="s">
        <v>9</v>
      </c>
    </row>
    <row r="440" spans="1:11" x14ac:dyDescent="0.25">
      <c r="A440" s="19" t="s">
        <v>65</v>
      </c>
      <c r="B440" s="20">
        <v>30</v>
      </c>
      <c r="C440" s="39" t="s">
        <v>71</v>
      </c>
      <c r="D440" s="62" t="str">
        <f t="shared" si="54"/>
        <v>Только GRIT STRENGTH30Дополнительные весовые диски 1 кг</v>
      </c>
      <c r="E440" s="61">
        <f>$E$437*K440</f>
        <v>30</v>
      </c>
      <c r="F440" s="19">
        <f>12*3</f>
        <v>36</v>
      </c>
      <c r="G440" s="187"/>
      <c r="H440" s="4" t="s">
        <v>10</v>
      </c>
      <c r="I440" s="4" t="s">
        <v>11</v>
      </c>
      <c r="J440" s="36" t="s">
        <v>10</v>
      </c>
      <c r="K440" s="59">
        <f>F440/$F$437</f>
        <v>1</v>
      </c>
    </row>
    <row r="441" spans="1:11" x14ac:dyDescent="0.25">
      <c r="A441" s="19" t="s">
        <v>65</v>
      </c>
      <c r="B441" s="20">
        <v>30</v>
      </c>
      <c r="C441" s="39" t="s">
        <v>72</v>
      </c>
      <c r="D441" s="62" t="str">
        <f t="shared" si="54"/>
        <v>Только GRIT STRENGTH30Дополнительные весовые диски 2,5 кг</v>
      </c>
      <c r="E441" s="61">
        <f t="shared" ref="E441:E445" si="59">$E$437*K441</f>
        <v>90</v>
      </c>
      <c r="F441" s="19">
        <f>9*12</f>
        <v>108</v>
      </c>
      <c r="G441" s="187"/>
      <c r="H441" s="9" t="s">
        <v>18</v>
      </c>
      <c r="K441" s="59">
        <f t="shared" ref="K441:K445" si="60">F441/$F$437</f>
        <v>3</v>
      </c>
    </row>
    <row r="442" spans="1:11" x14ac:dyDescent="0.25">
      <c r="A442" s="19" t="s">
        <v>65</v>
      </c>
      <c r="B442" s="20">
        <v>30</v>
      </c>
      <c r="C442" s="39" t="s">
        <v>74</v>
      </c>
      <c r="D442" s="62" t="str">
        <f t="shared" si="54"/>
        <v>Только GRIT STRENGTH30Весовые диски 3,7 кг</v>
      </c>
      <c r="E442" s="61">
        <f t="shared" si="59"/>
        <v>60</v>
      </c>
      <c r="F442" s="19">
        <f>6*12</f>
        <v>72</v>
      </c>
      <c r="G442" s="187"/>
      <c r="K442" s="59">
        <f t="shared" si="60"/>
        <v>2</v>
      </c>
    </row>
    <row r="443" spans="1:11" x14ac:dyDescent="0.25">
      <c r="A443" s="19" t="s">
        <v>65</v>
      </c>
      <c r="B443" s="20">
        <v>30</v>
      </c>
      <c r="C443" s="39" t="s">
        <v>73</v>
      </c>
      <c r="D443" s="62" t="str">
        <f t="shared" si="54"/>
        <v>Только GRIT STRENGTH30Дополнительные весовые диски 5 кг</v>
      </c>
      <c r="E443" s="61">
        <f t="shared" si="59"/>
        <v>60</v>
      </c>
      <c r="F443" s="19">
        <f>6*12</f>
        <v>72</v>
      </c>
      <c r="G443" s="187"/>
      <c r="K443" s="59">
        <f t="shared" si="60"/>
        <v>2</v>
      </c>
    </row>
    <row r="444" spans="1:11" x14ac:dyDescent="0.25">
      <c r="A444" s="19" t="s">
        <v>65</v>
      </c>
      <c r="B444" s="20">
        <v>30</v>
      </c>
      <c r="C444" s="39" t="s">
        <v>75</v>
      </c>
      <c r="D444" s="62" t="str">
        <f t="shared" si="54"/>
        <v>Только GRIT STRENGTH30Весовые диски 7,5 кг</v>
      </c>
      <c r="E444" s="61">
        <f t="shared" si="59"/>
        <v>60</v>
      </c>
      <c r="F444" s="19">
        <f>6*12</f>
        <v>72</v>
      </c>
      <c r="G444" s="187"/>
      <c r="K444" s="59">
        <f t="shared" si="60"/>
        <v>2</v>
      </c>
    </row>
    <row r="445" spans="1:11" s="5" customFormat="1" x14ac:dyDescent="0.25">
      <c r="A445" s="19" t="s">
        <v>65</v>
      </c>
      <c r="B445" s="20">
        <v>30</v>
      </c>
      <c r="C445" s="39" t="s">
        <v>76</v>
      </c>
      <c r="D445" s="62" t="str">
        <f t="shared" si="54"/>
        <v>Только GRIT STRENGTH30Весовые диски 10 кг</v>
      </c>
      <c r="E445" s="61">
        <f t="shared" si="59"/>
        <v>60</v>
      </c>
      <c r="F445" s="23">
        <f>6*12</f>
        <v>72</v>
      </c>
      <c r="G445" s="189"/>
      <c r="H445" s="6"/>
      <c r="I445" s="6"/>
      <c r="J445" s="37"/>
      <c r="K445" s="59">
        <f t="shared" si="60"/>
        <v>2</v>
      </c>
    </row>
    <row r="446" spans="1:11" ht="15" customHeight="1" x14ac:dyDescent="0.25">
      <c r="A446" s="19" t="s">
        <v>65</v>
      </c>
      <c r="B446" s="20">
        <v>29</v>
      </c>
      <c r="C446" s="19" t="s">
        <v>83</v>
      </c>
      <c r="D446" s="62" t="str">
        <f t="shared" si="54"/>
        <v>Только GRIT STRENGTH29Грифы SMARTBAR</v>
      </c>
      <c r="E446" s="61">
        <v>29</v>
      </c>
      <c r="F446" s="19">
        <v>36</v>
      </c>
      <c r="G446" s="188" t="s">
        <v>25</v>
      </c>
      <c r="H446" s="8" t="s">
        <v>8</v>
      </c>
      <c r="I446" s="4" t="s">
        <v>7</v>
      </c>
      <c r="J446" s="35" t="s">
        <v>8</v>
      </c>
    </row>
    <row r="447" spans="1:11" x14ac:dyDescent="0.25">
      <c r="A447" s="19" t="s">
        <v>65</v>
      </c>
      <c r="B447" s="20">
        <v>29</v>
      </c>
      <c r="C447" s="19" t="s">
        <v>81</v>
      </c>
      <c r="D447" s="62" t="str">
        <f t="shared" si="54"/>
        <v xml:space="preserve">Только GRIT STRENGTH29Степперы SMARTSTEP (и 4 подставки) x 1 на человека </v>
      </c>
      <c r="E447" s="61">
        <v>29</v>
      </c>
      <c r="F447" s="19">
        <v>36</v>
      </c>
      <c r="G447" s="187"/>
      <c r="H447" s="8"/>
      <c r="I447" s="4"/>
      <c r="J447" s="35"/>
    </row>
    <row r="448" spans="1:11" x14ac:dyDescent="0.25">
      <c r="A448" s="19" t="s">
        <v>65</v>
      </c>
      <c r="B448" s="20">
        <v>29</v>
      </c>
      <c r="C448" s="39" t="s">
        <v>70</v>
      </c>
      <c r="D448" s="62" t="str">
        <f t="shared" si="54"/>
        <v>Только GRIT STRENGTH29Стойки</v>
      </c>
      <c r="E448" s="61">
        <v>3</v>
      </c>
      <c r="F448" s="19">
        <v>3</v>
      </c>
      <c r="G448" s="187"/>
      <c r="H448" s="8" t="s">
        <v>9</v>
      </c>
      <c r="I448" s="4" t="s">
        <v>11</v>
      </c>
      <c r="J448" s="35" t="s">
        <v>9</v>
      </c>
    </row>
    <row r="449" spans="1:11" x14ac:dyDescent="0.25">
      <c r="A449" s="19" t="s">
        <v>65</v>
      </c>
      <c r="B449" s="20">
        <v>29</v>
      </c>
      <c r="C449" s="39" t="s">
        <v>71</v>
      </c>
      <c r="D449" s="62" t="str">
        <f t="shared" si="54"/>
        <v>Только GRIT STRENGTH29Дополнительные весовые диски 1 кг</v>
      </c>
      <c r="E449" s="61">
        <f>$E$446*K449</f>
        <v>29</v>
      </c>
      <c r="F449" s="19">
        <f>12*3</f>
        <v>36</v>
      </c>
      <c r="G449" s="187"/>
      <c r="H449" s="4" t="s">
        <v>10</v>
      </c>
      <c r="I449" s="4" t="s">
        <v>11</v>
      </c>
      <c r="J449" s="36" t="s">
        <v>10</v>
      </c>
      <c r="K449" s="59">
        <f>F449/$F$437</f>
        <v>1</v>
      </c>
    </row>
    <row r="450" spans="1:11" x14ac:dyDescent="0.25">
      <c r="A450" s="19" t="s">
        <v>65</v>
      </c>
      <c r="B450" s="20">
        <v>29</v>
      </c>
      <c r="C450" s="39" t="s">
        <v>72</v>
      </c>
      <c r="D450" s="62" t="str">
        <f t="shared" si="54"/>
        <v>Только GRIT STRENGTH29Дополнительные весовые диски 2,5 кг</v>
      </c>
      <c r="E450" s="61">
        <f t="shared" ref="E450:E454" si="61">$E$446*K450</f>
        <v>87</v>
      </c>
      <c r="F450" s="19">
        <f>9*12</f>
        <v>108</v>
      </c>
      <c r="G450" s="187"/>
      <c r="H450" s="9" t="s">
        <v>18</v>
      </c>
      <c r="K450" s="59">
        <f t="shared" ref="K450:K454" si="62">F450/$F$437</f>
        <v>3</v>
      </c>
    </row>
    <row r="451" spans="1:11" x14ac:dyDescent="0.25">
      <c r="A451" s="19" t="s">
        <v>65</v>
      </c>
      <c r="B451" s="20">
        <v>29</v>
      </c>
      <c r="C451" s="39" t="s">
        <v>74</v>
      </c>
      <c r="D451" s="62" t="str">
        <f t="shared" si="54"/>
        <v>Только GRIT STRENGTH29Весовые диски 3,7 кг</v>
      </c>
      <c r="E451" s="61">
        <f t="shared" si="61"/>
        <v>58</v>
      </c>
      <c r="F451" s="19">
        <f>6*12</f>
        <v>72</v>
      </c>
      <c r="G451" s="187"/>
      <c r="K451" s="59">
        <f t="shared" si="62"/>
        <v>2</v>
      </c>
    </row>
    <row r="452" spans="1:11" x14ac:dyDescent="0.25">
      <c r="A452" s="19" t="s">
        <v>65</v>
      </c>
      <c r="B452" s="20">
        <v>29</v>
      </c>
      <c r="C452" s="39" t="s">
        <v>73</v>
      </c>
      <c r="D452" s="62" t="str">
        <f t="shared" si="54"/>
        <v>Только GRIT STRENGTH29Дополнительные весовые диски 5 кг</v>
      </c>
      <c r="E452" s="61">
        <f t="shared" si="61"/>
        <v>58</v>
      </c>
      <c r="F452" s="19">
        <f>6*12</f>
        <v>72</v>
      </c>
      <c r="G452" s="187"/>
      <c r="K452" s="59">
        <f t="shared" si="62"/>
        <v>2</v>
      </c>
    </row>
    <row r="453" spans="1:11" x14ac:dyDescent="0.25">
      <c r="A453" s="19" t="s">
        <v>65</v>
      </c>
      <c r="B453" s="20">
        <v>29</v>
      </c>
      <c r="C453" s="39" t="s">
        <v>75</v>
      </c>
      <c r="D453" s="62" t="str">
        <f t="shared" si="54"/>
        <v>Только GRIT STRENGTH29Весовые диски 7,5 кг</v>
      </c>
      <c r="E453" s="61">
        <f t="shared" si="61"/>
        <v>58</v>
      </c>
      <c r="F453" s="19">
        <f>6*12</f>
        <v>72</v>
      </c>
      <c r="G453" s="187"/>
      <c r="K453" s="59">
        <f t="shared" si="62"/>
        <v>2</v>
      </c>
    </row>
    <row r="454" spans="1:11" s="5" customFormat="1" x14ac:dyDescent="0.25">
      <c r="A454" s="19" t="s">
        <v>65</v>
      </c>
      <c r="B454" s="20">
        <v>29</v>
      </c>
      <c r="C454" s="39" t="s">
        <v>76</v>
      </c>
      <c r="D454" s="62" t="str">
        <f t="shared" ref="D454:D517" si="63">A454&amp;B454&amp;C454</f>
        <v>Только GRIT STRENGTH29Весовые диски 10 кг</v>
      </c>
      <c r="E454" s="61">
        <f t="shared" si="61"/>
        <v>58</v>
      </c>
      <c r="F454" s="23">
        <f>6*12</f>
        <v>72</v>
      </c>
      <c r="G454" s="189"/>
      <c r="H454" s="6"/>
      <c r="I454" s="6"/>
      <c r="J454" s="37"/>
      <c r="K454" s="59">
        <f t="shared" si="62"/>
        <v>2</v>
      </c>
    </row>
    <row r="455" spans="1:11" ht="15" customHeight="1" x14ac:dyDescent="0.25">
      <c r="A455" s="19" t="s">
        <v>65</v>
      </c>
      <c r="B455" s="20">
        <v>28</v>
      </c>
      <c r="C455" s="19" t="s">
        <v>83</v>
      </c>
      <c r="D455" s="62" t="str">
        <f t="shared" si="63"/>
        <v>Только GRIT STRENGTH28Грифы SMARTBAR</v>
      </c>
      <c r="E455" s="61">
        <v>28</v>
      </c>
      <c r="F455" s="19">
        <v>36</v>
      </c>
      <c r="G455" s="188" t="s">
        <v>25</v>
      </c>
      <c r="H455" s="8" t="s">
        <v>8</v>
      </c>
      <c r="I455" s="4" t="s">
        <v>7</v>
      </c>
      <c r="J455" s="35" t="s">
        <v>8</v>
      </c>
    </row>
    <row r="456" spans="1:11" x14ac:dyDescent="0.25">
      <c r="A456" s="19" t="s">
        <v>65</v>
      </c>
      <c r="B456" s="20">
        <v>28</v>
      </c>
      <c r="C456" s="19" t="s">
        <v>81</v>
      </c>
      <c r="D456" s="62" t="str">
        <f t="shared" si="63"/>
        <v xml:space="preserve">Только GRIT STRENGTH28Степперы SMARTSTEP (и 4 подставки) x 1 на человека </v>
      </c>
      <c r="E456" s="61">
        <v>28</v>
      </c>
      <c r="F456" s="19">
        <v>36</v>
      </c>
      <c r="G456" s="187"/>
      <c r="H456" s="8"/>
      <c r="I456" s="4"/>
      <c r="J456" s="35"/>
    </row>
    <row r="457" spans="1:11" x14ac:dyDescent="0.25">
      <c r="A457" s="19" t="s">
        <v>65</v>
      </c>
      <c r="B457" s="20">
        <v>28</v>
      </c>
      <c r="C457" s="39" t="s">
        <v>70</v>
      </c>
      <c r="D457" s="62" t="str">
        <f t="shared" si="63"/>
        <v>Только GRIT STRENGTH28Стойки</v>
      </c>
      <c r="E457" s="61">
        <v>3</v>
      </c>
      <c r="F457" s="19">
        <v>3</v>
      </c>
      <c r="G457" s="187"/>
      <c r="H457" s="8" t="s">
        <v>9</v>
      </c>
      <c r="I457" s="4" t="s">
        <v>11</v>
      </c>
      <c r="J457" s="35" t="s">
        <v>9</v>
      </c>
    </row>
    <row r="458" spans="1:11" x14ac:dyDescent="0.25">
      <c r="A458" s="19" t="s">
        <v>65</v>
      </c>
      <c r="B458" s="20">
        <v>28</v>
      </c>
      <c r="C458" s="39" t="s">
        <v>71</v>
      </c>
      <c r="D458" s="62" t="str">
        <f t="shared" si="63"/>
        <v>Только GRIT STRENGTH28Дополнительные весовые диски 1 кг</v>
      </c>
      <c r="E458" s="61">
        <f>$E$455*K458</f>
        <v>28</v>
      </c>
      <c r="F458" s="19">
        <f>12*3</f>
        <v>36</v>
      </c>
      <c r="G458" s="187"/>
      <c r="H458" s="4" t="s">
        <v>10</v>
      </c>
      <c r="I458" s="4" t="s">
        <v>11</v>
      </c>
      <c r="J458" s="36" t="s">
        <v>10</v>
      </c>
      <c r="K458" s="59">
        <f>F458/$F$437</f>
        <v>1</v>
      </c>
    </row>
    <row r="459" spans="1:11" x14ac:dyDescent="0.25">
      <c r="A459" s="19" t="s">
        <v>65</v>
      </c>
      <c r="B459" s="20">
        <v>28</v>
      </c>
      <c r="C459" s="39" t="s">
        <v>72</v>
      </c>
      <c r="D459" s="62" t="str">
        <f t="shared" si="63"/>
        <v>Только GRIT STRENGTH28Дополнительные весовые диски 2,5 кг</v>
      </c>
      <c r="E459" s="61">
        <f t="shared" ref="E459:E463" si="64">$E$455*K459</f>
        <v>84</v>
      </c>
      <c r="F459" s="19">
        <f>9*12</f>
        <v>108</v>
      </c>
      <c r="G459" s="187"/>
      <c r="H459" s="9" t="s">
        <v>18</v>
      </c>
      <c r="K459" s="59">
        <f t="shared" ref="K459:K463" si="65">F459/$F$437</f>
        <v>3</v>
      </c>
    </row>
    <row r="460" spans="1:11" x14ac:dyDescent="0.25">
      <c r="A460" s="19" t="s">
        <v>65</v>
      </c>
      <c r="B460" s="20">
        <v>28</v>
      </c>
      <c r="C460" s="39" t="s">
        <v>74</v>
      </c>
      <c r="D460" s="62" t="str">
        <f t="shared" si="63"/>
        <v>Только GRIT STRENGTH28Весовые диски 3,7 кг</v>
      </c>
      <c r="E460" s="61">
        <f t="shared" si="64"/>
        <v>56</v>
      </c>
      <c r="F460" s="19">
        <f>6*12</f>
        <v>72</v>
      </c>
      <c r="G460" s="187"/>
      <c r="K460" s="59">
        <f t="shared" si="65"/>
        <v>2</v>
      </c>
    </row>
    <row r="461" spans="1:11" x14ac:dyDescent="0.25">
      <c r="A461" s="19" t="s">
        <v>65</v>
      </c>
      <c r="B461" s="20">
        <v>28</v>
      </c>
      <c r="C461" s="39" t="s">
        <v>73</v>
      </c>
      <c r="D461" s="62" t="str">
        <f t="shared" si="63"/>
        <v>Только GRIT STRENGTH28Дополнительные весовые диски 5 кг</v>
      </c>
      <c r="E461" s="61">
        <f t="shared" si="64"/>
        <v>56</v>
      </c>
      <c r="F461" s="19">
        <f>6*12</f>
        <v>72</v>
      </c>
      <c r="G461" s="187"/>
      <c r="K461" s="59">
        <f t="shared" si="65"/>
        <v>2</v>
      </c>
    </row>
    <row r="462" spans="1:11" x14ac:dyDescent="0.25">
      <c r="A462" s="19" t="s">
        <v>65</v>
      </c>
      <c r="B462" s="20">
        <v>28</v>
      </c>
      <c r="C462" s="39" t="s">
        <v>75</v>
      </c>
      <c r="D462" s="62" t="str">
        <f t="shared" si="63"/>
        <v>Только GRIT STRENGTH28Весовые диски 7,5 кг</v>
      </c>
      <c r="E462" s="61">
        <f t="shared" si="64"/>
        <v>56</v>
      </c>
      <c r="F462" s="19">
        <f>6*12</f>
        <v>72</v>
      </c>
      <c r="G462" s="187"/>
      <c r="K462" s="59">
        <f t="shared" si="65"/>
        <v>2</v>
      </c>
    </row>
    <row r="463" spans="1:11" s="5" customFormat="1" x14ac:dyDescent="0.25">
      <c r="A463" s="19" t="s">
        <v>65</v>
      </c>
      <c r="B463" s="20">
        <v>28</v>
      </c>
      <c r="C463" s="39" t="s">
        <v>76</v>
      </c>
      <c r="D463" s="62" t="str">
        <f t="shared" si="63"/>
        <v>Только GRIT STRENGTH28Весовые диски 10 кг</v>
      </c>
      <c r="E463" s="61">
        <f t="shared" si="64"/>
        <v>56</v>
      </c>
      <c r="F463" s="23">
        <f>6*12</f>
        <v>72</v>
      </c>
      <c r="G463" s="189"/>
      <c r="H463" s="6"/>
      <c r="I463" s="6"/>
      <c r="J463" s="37"/>
      <c r="K463" s="59">
        <f t="shared" si="65"/>
        <v>2</v>
      </c>
    </row>
    <row r="464" spans="1:11" ht="15" customHeight="1" x14ac:dyDescent="0.25">
      <c r="A464" s="19" t="s">
        <v>65</v>
      </c>
      <c r="B464" s="20">
        <v>27</v>
      </c>
      <c r="C464" s="19" t="s">
        <v>83</v>
      </c>
      <c r="D464" s="62" t="str">
        <f t="shared" si="63"/>
        <v>Только GRIT STRENGTH27Грифы SMARTBAR</v>
      </c>
      <c r="E464" s="61">
        <v>27</v>
      </c>
      <c r="F464" s="19">
        <v>36</v>
      </c>
      <c r="G464" s="188" t="s">
        <v>25</v>
      </c>
      <c r="H464" s="8" t="s">
        <v>8</v>
      </c>
      <c r="I464" s="4" t="s">
        <v>7</v>
      </c>
      <c r="J464" s="35" t="s">
        <v>8</v>
      </c>
    </row>
    <row r="465" spans="1:11" x14ac:dyDescent="0.25">
      <c r="A465" s="19" t="s">
        <v>65</v>
      </c>
      <c r="B465" s="20">
        <v>27</v>
      </c>
      <c r="C465" s="19" t="s">
        <v>81</v>
      </c>
      <c r="D465" s="62" t="str">
        <f t="shared" si="63"/>
        <v xml:space="preserve">Только GRIT STRENGTH27Степперы SMARTSTEP (и 4 подставки) x 1 на человека </v>
      </c>
      <c r="E465" s="61">
        <v>27</v>
      </c>
      <c r="F465" s="19">
        <v>36</v>
      </c>
      <c r="G465" s="187"/>
      <c r="H465" s="8"/>
      <c r="I465" s="4"/>
      <c r="J465" s="35"/>
    </row>
    <row r="466" spans="1:11" x14ac:dyDescent="0.25">
      <c r="A466" s="19" t="s">
        <v>65</v>
      </c>
      <c r="B466" s="20">
        <v>27</v>
      </c>
      <c r="C466" s="39" t="s">
        <v>70</v>
      </c>
      <c r="D466" s="62" t="str">
        <f t="shared" si="63"/>
        <v>Только GRIT STRENGTH27Стойки</v>
      </c>
      <c r="E466" s="61">
        <v>3</v>
      </c>
      <c r="F466" s="19">
        <v>3</v>
      </c>
      <c r="G466" s="187"/>
      <c r="H466" s="8" t="s">
        <v>9</v>
      </c>
      <c r="I466" s="4" t="s">
        <v>11</v>
      </c>
      <c r="J466" s="35" t="s">
        <v>9</v>
      </c>
    </row>
    <row r="467" spans="1:11" x14ac:dyDescent="0.25">
      <c r="A467" s="19" t="s">
        <v>65</v>
      </c>
      <c r="B467" s="20">
        <v>27</v>
      </c>
      <c r="C467" s="39" t="s">
        <v>71</v>
      </c>
      <c r="D467" s="62" t="str">
        <f t="shared" si="63"/>
        <v>Только GRIT STRENGTH27Дополнительные весовые диски 1 кг</v>
      </c>
      <c r="E467" s="61">
        <f>$E$464*K467</f>
        <v>27</v>
      </c>
      <c r="F467" s="19">
        <f>12*3</f>
        <v>36</v>
      </c>
      <c r="G467" s="187"/>
      <c r="H467" s="4" t="s">
        <v>10</v>
      </c>
      <c r="I467" s="4" t="s">
        <v>11</v>
      </c>
      <c r="J467" s="36" t="s">
        <v>10</v>
      </c>
      <c r="K467" s="59">
        <f>F467/$F$437</f>
        <v>1</v>
      </c>
    </row>
    <row r="468" spans="1:11" x14ac:dyDescent="0.25">
      <c r="A468" s="19" t="s">
        <v>65</v>
      </c>
      <c r="B468" s="20">
        <v>27</v>
      </c>
      <c r="C468" s="39" t="s">
        <v>72</v>
      </c>
      <c r="D468" s="62" t="str">
        <f t="shared" si="63"/>
        <v>Только GRIT STRENGTH27Дополнительные весовые диски 2,5 кг</v>
      </c>
      <c r="E468" s="61">
        <f t="shared" ref="E468:E472" si="66">$E$464*K468</f>
        <v>81</v>
      </c>
      <c r="F468" s="19">
        <f>9*12</f>
        <v>108</v>
      </c>
      <c r="G468" s="187"/>
      <c r="H468" s="9" t="s">
        <v>18</v>
      </c>
      <c r="K468" s="59">
        <f t="shared" ref="K468:K472" si="67">F468/$F$437</f>
        <v>3</v>
      </c>
    </row>
    <row r="469" spans="1:11" x14ac:dyDescent="0.25">
      <c r="A469" s="19" t="s">
        <v>65</v>
      </c>
      <c r="B469" s="20">
        <v>27</v>
      </c>
      <c r="C469" s="39" t="s">
        <v>74</v>
      </c>
      <c r="D469" s="62" t="str">
        <f t="shared" si="63"/>
        <v>Только GRIT STRENGTH27Весовые диски 3,7 кг</v>
      </c>
      <c r="E469" s="61">
        <f t="shared" si="66"/>
        <v>54</v>
      </c>
      <c r="F469" s="19">
        <f>6*12</f>
        <v>72</v>
      </c>
      <c r="G469" s="187"/>
      <c r="K469" s="59">
        <f t="shared" si="67"/>
        <v>2</v>
      </c>
    </row>
    <row r="470" spans="1:11" x14ac:dyDescent="0.25">
      <c r="A470" s="19" t="s">
        <v>65</v>
      </c>
      <c r="B470" s="20">
        <v>27</v>
      </c>
      <c r="C470" s="39" t="s">
        <v>73</v>
      </c>
      <c r="D470" s="62" t="str">
        <f t="shared" si="63"/>
        <v>Только GRIT STRENGTH27Дополнительные весовые диски 5 кг</v>
      </c>
      <c r="E470" s="61">
        <f t="shared" si="66"/>
        <v>54</v>
      </c>
      <c r="F470" s="19">
        <f>6*12</f>
        <v>72</v>
      </c>
      <c r="G470" s="187"/>
      <c r="K470" s="59">
        <f t="shared" si="67"/>
        <v>2</v>
      </c>
    </row>
    <row r="471" spans="1:11" x14ac:dyDescent="0.25">
      <c r="A471" s="19" t="s">
        <v>65</v>
      </c>
      <c r="B471" s="20">
        <v>27</v>
      </c>
      <c r="C471" s="39" t="s">
        <v>75</v>
      </c>
      <c r="D471" s="62" t="str">
        <f t="shared" si="63"/>
        <v>Только GRIT STRENGTH27Весовые диски 7,5 кг</v>
      </c>
      <c r="E471" s="61">
        <f t="shared" si="66"/>
        <v>54</v>
      </c>
      <c r="F471" s="19">
        <f>6*12</f>
        <v>72</v>
      </c>
      <c r="G471" s="187"/>
      <c r="K471" s="59">
        <f t="shared" si="67"/>
        <v>2</v>
      </c>
    </row>
    <row r="472" spans="1:11" s="5" customFormat="1" x14ac:dyDescent="0.25">
      <c r="A472" s="19" t="s">
        <v>65</v>
      </c>
      <c r="B472" s="20">
        <v>27</v>
      </c>
      <c r="C472" s="39" t="s">
        <v>76</v>
      </c>
      <c r="D472" s="62" t="str">
        <f t="shared" si="63"/>
        <v>Только GRIT STRENGTH27Весовые диски 10 кг</v>
      </c>
      <c r="E472" s="61">
        <f t="shared" si="66"/>
        <v>54</v>
      </c>
      <c r="F472" s="23">
        <f>6*12</f>
        <v>72</v>
      </c>
      <c r="G472" s="189"/>
      <c r="H472" s="6"/>
      <c r="I472" s="6"/>
      <c r="J472" s="37"/>
      <c r="K472" s="59">
        <f t="shared" si="67"/>
        <v>2</v>
      </c>
    </row>
    <row r="473" spans="1:11" ht="15" customHeight="1" x14ac:dyDescent="0.25">
      <c r="A473" s="19" t="s">
        <v>65</v>
      </c>
      <c r="B473" s="20">
        <v>26</v>
      </c>
      <c r="C473" s="19" t="s">
        <v>83</v>
      </c>
      <c r="D473" s="62" t="str">
        <f t="shared" si="63"/>
        <v>Только GRIT STRENGTH26Грифы SMARTBAR</v>
      </c>
      <c r="E473" s="61">
        <v>26</v>
      </c>
      <c r="F473" s="19">
        <v>36</v>
      </c>
      <c r="G473" s="188" t="s">
        <v>25</v>
      </c>
      <c r="H473" s="8" t="s">
        <v>8</v>
      </c>
      <c r="I473" s="4" t="s">
        <v>7</v>
      </c>
      <c r="J473" s="35" t="s">
        <v>8</v>
      </c>
    </row>
    <row r="474" spans="1:11" x14ac:dyDescent="0.25">
      <c r="A474" s="19" t="s">
        <v>65</v>
      </c>
      <c r="B474" s="20">
        <v>26</v>
      </c>
      <c r="C474" s="19" t="s">
        <v>81</v>
      </c>
      <c r="D474" s="62" t="str">
        <f t="shared" si="63"/>
        <v xml:space="preserve">Только GRIT STRENGTH26Степперы SMARTSTEP (и 4 подставки) x 1 на человека </v>
      </c>
      <c r="E474" s="61">
        <v>26</v>
      </c>
      <c r="F474" s="19">
        <v>36</v>
      </c>
      <c r="G474" s="187"/>
      <c r="H474" s="8"/>
      <c r="I474" s="4"/>
      <c r="J474" s="35"/>
    </row>
    <row r="475" spans="1:11" x14ac:dyDescent="0.25">
      <c r="A475" s="19" t="s">
        <v>65</v>
      </c>
      <c r="B475" s="20">
        <v>26</v>
      </c>
      <c r="C475" s="39" t="s">
        <v>70</v>
      </c>
      <c r="D475" s="62" t="str">
        <f t="shared" si="63"/>
        <v>Только GRIT STRENGTH26Стойки</v>
      </c>
      <c r="E475" s="61">
        <v>3</v>
      </c>
      <c r="F475" s="19">
        <v>3</v>
      </c>
      <c r="G475" s="187"/>
      <c r="H475" s="8" t="s">
        <v>9</v>
      </c>
      <c r="I475" s="4" t="s">
        <v>11</v>
      </c>
      <c r="J475" s="35" t="s">
        <v>9</v>
      </c>
    </row>
    <row r="476" spans="1:11" x14ac:dyDescent="0.25">
      <c r="A476" s="19" t="s">
        <v>65</v>
      </c>
      <c r="B476" s="20">
        <v>26</v>
      </c>
      <c r="C476" s="39" t="s">
        <v>71</v>
      </c>
      <c r="D476" s="62" t="str">
        <f t="shared" si="63"/>
        <v>Только GRIT STRENGTH26Дополнительные весовые диски 1 кг</v>
      </c>
      <c r="E476" s="61">
        <f>$E$473*K476</f>
        <v>26</v>
      </c>
      <c r="F476" s="19">
        <f>12*3</f>
        <v>36</v>
      </c>
      <c r="G476" s="187"/>
      <c r="H476" s="4" t="s">
        <v>10</v>
      </c>
      <c r="I476" s="4" t="s">
        <v>11</v>
      </c>
      <c r="J476" s="36" t="s">
        <v>10</v>
      </c>
      <c r="K476" s="59">
        <f>F476/$F$437</f>
        <v>1</v>
      </c>
    </row>
    <row r="477" spans="1:11" x14ac:dyDescent="0.25">
      <c r="A477" s="19" t="s">
        <v>65</v>
      </c>
      <c r="B477" s="20">
        <v>26</v>
      </c>
      <c r="C477" s="39" t="s">
        <v>72</v>
      </c>
      <c r="D477" s="62" t="str">
        <f t="shared" si="63"/>
        <v>Только GRIT STRENGTH26Дополнительные весовые диски 2,5 кг</v>
      </c>
      <c r="E477" s="61">
        <f t="shared" ref="E477:E481" si="68">$E$473*K477</f>
        <v>78</v>
      </c>
      <c r="F477" s="19">
        <f>9*12</f>
        <v>108</v>
      </c>
      <c r="G477" s="187"/>
      <c r="H477" s="9" t="s">
        <v>18</v>
      </c>
      <c r="K477" s="59">
        <f t="shared" ref="K477:K481" si="69">F477/$F$437</f>
        <v>3</v>
      </c>
    </row>
    <row r="478" spans="1:11" x14ac:dyDescent="0.25">
      <c r="A478" s="19" t="s">
        <v>65</v>
      </c>
      <c r="B478" s="20">
        <v>26</v>
      </c>
      <c r="C478" s="39" t="s">
        <v>74</v>
      </c>
      <c r="D478" s="62" t="str">
        <f t="shared" si="63"/>
        <v>Только GRIT STRENGTH26Весовые диски 3,7 кг</v>
      </c>
      <c r="E478" s="61">
        <f t="shared" si="68"/>
        <v>52</v>
      </c>
      <c r="F478" s="19">
        <f>6*12</f>
        <v>72</v>
      </c>
      <c r="G478" s="187"/>
      <c r="K478" s="59">
        <f t="shared" si="69"/>
        <v>2</v>
      </c>
    </row>
    <row r="479" spans="1:11" x14ac:dyDescent="0.25">
      <c r="A479" s="19" t="s">
        <v>65</v>
      </c>
      <c r="B479" s="20">
        <v>26</v>
      </c>
      <c r="C479" s="39" t="s">
        <v>73</v>
      </c>
      <c r="D479" s="62" t="str">
        <f t="shared" si="63"/>
        <v>Только GRIT STRENGTH26Дополнительные весовые диски 5 кг</v>
      </c>
      <c r="E479" s="61">
        <f t="shared" si="68"/>
        <v>52</v>
      </c>
      <c r="F479" s="19">
        <f>6*12</f>
        <v>72</v>
      </c>
      <c r="G479" s="187"/>
      <c r="K479" s="59">
        <f t="shared" si="69"/>
        <v>2</v>
      </c>
    </row>
    <row r="480" spans="1:11" x14ac:dyDescent="0.25">
      <c r="A480" s="19" t="s">
        <v>65</v>
      </c>
      <c r="B480" s="20">
        <v>26</v>
      </c>
      <c r="C480" s="39" t="s">
        <v>75</v>
      </c>
      <c r="D480" s="62" t="str">
        <f t="shared" si="63"/>
        <v>Только GRIT STRENGTH26Весовые диски 7,5 кг</v>
      </c>
      <c r="E480" s="61">
        <f t="shared" si="68"/>
        <v>52</v>
      </c>
      <c r="F480" s="19">
        <f>6*12</f>
        <v>72</v>
      </c>
      <c r="G480" s="187"/>
      <c r="K480" s="59">
        <f t="shared" si="69"/>
        <v>2</v>
      </c>
    </row>
    <row r="481" spans="1:11" s="5" customFormat="1" x14ac:dyDescent="0.25">
      <c r="A481" s="19" t="s">
        <v>65</v>
      </c>
      <c r="B481" s="20">
        <v>26</v>
      </c>
      <c r="C481" s="39" t="s">
        <v>76</v>
      </c>
      <c r="D481" s="62" t="str">
        <f t="shared" si="63"/>
        <v>Только GRIT STRENGTH26Весовые диски 10 кг</v>
      </c>
      <c r="E481" s="61">
        <f t="shared" si="68"/>
        <v>52</v>
      </c>
      <c r="F481" s="23">
        <f>6*12</f>
        <v>72</v>
      </c>
      <c r="G481" s="189"/>
      <c r="H481" s="6"/>
      <c r="I481" s="6"/>
      <c r="J481" s="37"/>
      <c r="K481" s="59">
        <f t="shared" si="69"/>
        <v>2</v>
      </c>
    </row>
    <row r="482" spans="1:11" ht="15" customHeight="1" x14ac:dyDescent="0.25">
      <c r="A482" s="19" t="s">
        <v>65</v>
      </c>
      <c r="B482" s="20">
        <v>25</v>
      </c>
      <c r="C482" s="19" t="s">
        <v>83</v>
      </c>
      <c r="D482" s="62" t="str">
        <f t="shared" si="63"/>
        <v>Только GRIT STRENGTH25Грифы SMARTBAR</v>
      </c>
      <c r="E482" s="61">
        <v>25</v>
      </c>
      <c r="F482" s="19">
        <v>36</v>
      </c>
      <c r="G482" s="188" t="s">
        <v>25</v>
      </c>
      <c r="H482" s="8" t="s">
        <v>8</v>
      </c>
      <c r="I482" s="4" t="s">
        <v>7</v>
      </c>
      <c r="J482" s="35" t="s">
        <v>8</v>
      </c>
    </row>
    <row r="483" spans="1:11" x14ac:dyDescent="0.25">
      <c r="A483" s="19" t="s">
        <v>65</v>
      </c>
      <c r="B483" s="20">
        <v>25</v>
      </c>
      <c r="C483" s="19" t="s">
        <v>81</v>
      </c>
      <c r="D483" s="62" t="str">
        <f t="shared" si="63"/>
        <v xml:space="preserve">Только GRIT STRENGTH25Степперы SMARTSTEP (и 4 подставки) x 1 на человека </v>
      </c>
      <c r="E483" s="61">
        <v>25</v>
      </c>
      <c r="F483" s="19">
        <v>36</v>
      </c>
      <c r="G483" s="187"/>
      <c r="H483" s="8"/>
      <c r="I483" s="4"/>
      <c r="J483" s="35"/>
    </row>
    <row r="484" spans="1:11" x14ac:dyDescent="0.25">
      <c r="A484" s="19" t="s">
        <v>65</v>
      </c>
      <c r="B484" s="20">
        <v>25</v>
      </c>
      <c r="C484" s="39" t="s">
        <v>70</v>
      </c>
      <c r="D484" s="62" t="str">
        <f t="shared" si="63"/>
        <v>Только GRIT STRENGTH25Стойки</v>
      </c>
      <c r="E484" s="61">
        <v>3</v>
      </c>
      <c r="F484" s="19">
        <v>3</v>
      </c>
      <c r="G484" s="187"/>
      <c r="H484" s="8" t="s">
        <v>9</v>
      </c>
      <c r="I484" s="4" t="s">
        <v>11</v>
      </c>
      <c r="J484" s="35" t="s">
        <v>9</v>
      </c>
    </row>
    <row r="485" spans="1:11" x14ac:dyDescent="0.25">
      <c r="A485" s="19" t="s">
        <v>65</v>
      </c>
      <c r="B485" s="20">
        <v>25</v>
      </c>
      <c r="C485" s="39" t="s">
        <v>71</v>
      </c>
      <c r="D485" s="62" t="str">
        <f t="shared" si="63"/>
        <v>Только GRIT STRENGTH25Дополнительные весовые диски 1 кг</v>
      </c>
      <c r="E485" s="61">
        <f>$E$482*K485</f>
        <v>25</v>
      </c>
      <c r="F485" s="19">
        <f>12*3</f>
        <v>36</v>
      </c>
      <c r="G485" s="187"/>
      <c r="H485" s="4" t="s">
        <v>10</v>
      </c>
      <c r="I485" s="4" t="s">
        <v>11</v>
      </c>
      <c r="J485" s="36" t="s">
        <v>10</v>
      </c>
      <c r="K485" s="59">
        <f>F485/$F$437</f>
        <v>1</v>
      </c>
    </row>
    <row r="486" spans="1:11" x14ac:dyDescent="0.25">
      <c r="A486" s="19" t="s">
        <v>65</v>
      </c>
      <c r="B486" s="20">
        <v>25</v>
      </c>
      <c r="C486" s="39" t="s">
        <v>72</v>
      </c>
      <c r="D486" s="62" t="str">
        <f t="shared" si="63"/>
        <v>Только GRIT STRENGTH25Дополнительные весовые диски 2,5 кг</v>
      </c>
      <c r="E486" s="61">
        <f t="shared" ref="E486:E490" si="70">$E$482*K486</f>
        <v>75</v>
      </c>
      <c r="F486" s="19">
        <f>9*12</f>
        <v>108</v>
      </c>
      <c r="G486" s="187"/>
      <c r="H486" s="9" t="s">
        <v>18</v>
      </c>
      <c r="K486" s="59">
        <f t="shared" ref="K486:K490" si="71">F486/$F$437</f>
        <v>3</v>
      </c>
    </row>
    <row r="487" spans="1:11" x14ac:dyDescent="0.25">
      <c r="A487" s="19" t="s">
        <v>65</v>
      </c>
      <c r="B487" s="20">
        <v>25</v>
      </c>
      <c r="C487" s="39" t="s">
        <v>74</v>
      </c>
      <c r="D487" s="62" t="str">
        <f t="shared" si="63"/>
        <v>Только GRIT STRENGTH25Весовые диски 3,7 кг</v>
      </c>
      <c r="E487" s="61">
        <f t="shared" si="70"/>
        <v>50</v>
      </c>
      <c r="F487" s="19">
        <f>6*12</f>
        <v>72</v>
      </c>
      <c r="G487" s="187"/>
      <c r="K487" s="59">
        <f t="shared" si="71"/>
        <v>2</v>
      </c>
    </row>
    <row r="488" spans="1:11" x14ac:dyDescent="0.25">
      <c r="A488" s="19" t="s">
        <v>65</v>
      </c>
      <c r="B488" s="20">
        <v>25</v>
      </c>
      <c r="C488" s="39" t="s">
        <v>73</v>
      </c>
      <c r="D488" s="62" t="str">
        <f t="shared" si="63"/>
        <v>Только GRIT STRENGTH25Дополнительные весовые диски 5 кг</v>
      </c>
      <c r="E488" s="61">
        <f t="shared" si="70"/>
        <v>50</v>
      </c>
      <c r="F488" s="19">
        <f>6*12</f>
        <v>72</v>
      </c>
      <c r="G488" s="187"/>
      <c r="K488" s="59">
        <f t="shared" si="71"/>
        <v>2</v>
      </c>
    </row>
    <row r="489" spans="1:11" x14ac:dyDescent="0.25">
      <c r="A489" s="19" t="s">
        <v>65</v>
      </c>
      <c r="B489" s="20">
        <v>25</v>
      </c>
      <c r="C489" s="39" t="s">
        <v>75</v>
      </c>
      <c r="D489" s="62" t="str">
        <f t="shared" si="63"/>
        <v>Только GRIT STRENGTH25Весовые диски 7,5 кг</v>
      </c>
      <c r="E489" s="61">
        <f t="shared" si="70"/>
        <v>50</v>
      </c>
      <c r="F489" s="19">
        <f>6*12</f>
        <v>72</v>
      </c>
      <c r="G489" s="187"/>
      <c r="K489" s="59">
        <f t="shared" si="71"/>
        <v>2</v>
      </c>
    </row>
    <row r="490" spans="1:11" s="5" customFormat="1" x14ac:dyDescent="0.25">
      <c r="A490" s="19" t="s">
        <v>65</v>
      </c>
      <c r="B490" s="20">
        <v>25</v>
      </c>
      <c r="C490" s="39" t="s">
        <v>76</v>
      </c>
      <c r="D490" s="62" t="str">
        <f t="shared" si="63"/>
        <v>Только GRIT STRENGTH25Весовые диски 10 кг</v>
      </c>
      <c r="E490" s="61">
        <f t="shared" si="70"/>
        <v>50</v>
      </c>
      <c r="F490" s="23">
        <f>6*12</f>
        <v>72</v>
      </c>
      <c r="G490" s="189"/>
      <c r="H490" s="6"/>
      <c r="I490" s="6"/>
      <c r="J490" s="37"/>
      <c r="K490" s="59">
        <f t="shared" si="71"/>
        <v>2</v>
      </c>
    </row>
    <row r="491" spans="1:11" ht="15" customHeight="1" x14ac:dyDescent="0.25">
      <c r="A491" s="19" t="s">
        <v>65</v>
      </c>
      <c r="B491" s="20">
        <v>31</v>
      </c>
      <c r="C491" s="19" t="s">
        <v>83</v>
      </c>
      <c r="D491" s="62" t="str">
        <f t="shared" si="63"/>
        <v>Только GRIT STRENGTH31Грифы SMARTBAR</v>
      </c>
      <c r="E491" s="61">
        <v>31</v>
      </c>
      <c r="F491" s="19">
        <v>36</v>
      </c>
      <c r="G491" s="188" t="s">
        <v>25</v>
      </c>
      <c r="H491" s="8" t="s">
        <v>8</v>
      </c>
      <c r="I491" s="4" t="s">
        <v>7</v>
      </c>
      <c r="J491" s="35" t="s">
        <v>8</v>
      </c>
    </row>
    <row r="492" spans="1:11" x14ac:dyDescent="0.25">
      <c r="A492" s="19" t="s">
        <v>65</v>
      </c>
      <c r="B492" s="20">
        <v>31</v>
      </c>
      <c r="C492" s="19" t="s">
        <v>81</v>
      </c>
      <c r="D492" s="62" t="str">
        <f t="shared" si="63"/>
        <v xml:space="preserve">Только GRIT STRENGTH31Степперы SMARTSTEP (и 4 подставки) x 1 на человека </v>
      </c>
      <c r="E492" s="61">
        <v>31</v>
      </c>
      <c r="F492" s="19">
        <v>36</v>
      </c>
      <c r="G492" s="187"/>
      <c r="H492" s="8"/>
      <c r="I492" s="4"/>
      <c r="J492" s="35"/>
    </row>
    <row r="493" spans="1:11" x14ac:dyDescent="0.25">
      <c r="A493" s="19" t="s">
        <v>65</v>
      </c>
      <c r="B493" s="20">
        <v>31</v>
      </c>
      <c r="C493" s="39" t="s">
        <v>70</v>
      </c>
      <c r="D493" s="62" t="str">
        <f t="shared" si="63"/>
        <v>Только GRIT STRENGTH31Стойки</v>
      </c>
      <c r="E493" s="61">
        <v>3</v>
      </c>
      <c r="F493" s="19">
        <v>3</v>
      </c>
      <c r="G493" s="187"/>
      <c r="H493" s="8" t="s">
        <v>9</v>
      </c>
      <c r="I493" s="4" t="s">
        <v>11</v>
      </c>
      <c r="J493" s="35" t="s">
        <v>9</v>
      </c>
    </row>
    <row r="494" spans="1:11" x14ac:dyDescent="0.25">
      <c r="A494" s="19" t="s">
        <v>65</v>
      </c>
      <c r="B494" s="20">
        <v>31</v>
      </c>
      <c r="C494" s="39" t="s">
        <v>71</v>
      </c>
      <c r="D494" s="62" t="str">
        <f t="shared" si="63"/>
        <v>Только GRIT STRENGTH31Дополнительные весовые диски 1 кг</v>
      </c>
      <c r="E494" s="61">
        <f>$E$491*K494</f>
        <v>31</v>
      </c>
      <c r="F494" s="19">
        <f>12*3</f>
        <v>36</v>
      </c>
      <c r="G494" s="187"/>
      <c r="H494" s="4" t="s">
        <v>10</v>
      </c>
      <c r="I494" s="4" t="s">
        <v>11</v>
      </c>
      <c r="J494" s="36" t="s">
        <v>10</v>
      </c>
      <c r="K494" s="59">
        <f>F494/$F$437</f>
        <v>1</v>
      </c>
    </row>
    <row r="495" spans="1:11" x14ac:dyDescent="0.25">
      <c r="A495" s="19" t="s">
        <v>65</v>
      </c>
      <c r="B495" s="20">
        <v>31</v>
      </c>
      <c r="C495" s="39" t="s">
        <v>72</v>
      </c>
      <c r="D495" s="62" t="str">
        <f t="shared" si="63"/>
        <v>Только GRIT STRENGTH31Дополнительные весовые диски 2,5 кг</v>
      </c>
      <c r="E495" s="61">
        <f t="shared" ref="E495:E499" si="72">$E$491*K495</f>
        <v>93</v>
      </c>
      <c r="F495" s="19">
        <f>9*12</f>
        <v>108</v>
      </c>
      <c r="G495" s="187"/>
      <c r="H495" s="9" t="s">
        <v>18</v>
      </c>
      <c r="K495" s="59">
        <f t="shared" ref="K495:K499" si="73">F495/$F$437</f>
        <v>3</v>
      </c>
    </row>
    <row r="496" spans="1:11" x14ac:dyDescent="0.25">
      <c r="A496" s="19" t="s">
        <v>65</v>
      </c>
      <c r="B496" s="20">
        <v>31</v>
      </c>
      <c r="C496" s="39" t="s">
        <v>74</v>
      </c>
      <c r="D496" s="62" t="str">
        <f t="shared" si="63"/>
        <v>Только GRIT STRENGTH31Весовые диски 3,7 кг</v>
      </c>
      <c r="E496" s="61">
        <f t="shared" si="72"/>
        <v>62</v>
      </c>
      <c r="F496" s="19">
        <f>6*12</f>
        <v>72</v>
      </c>
      <c r="G496" s="187"/>
      <c r="K496" s="59">
        <f t="shared" si="73"/>
        <v>2</v>
      </c>
    </row>
    <row r="497" spans="1:11" x14ac:dyDescent="0.25">
      <c r="A497" s="19" t="s">
        <v>65</v>
      </c>
      <c r="B497" s="20">
        <v>31</v>
      </c>
      <c r="C497" s="39" t="s">
        <v>73</v>
      </c>
      <c r="D497" s="62" t="str">
        <f t="shared" si="63"/>
        <v>Только GRIT STRENGTH31Дополнительные весовые диски 5 кг</v>
      </c>
      <c r="E497" s="61">
        <f t="shared" si="72"/>
        <v>62</v>
      </c>
      <c r="F497" s="19">
        <f>6*12</f>
        <v>72</v>
      </c>
      <c r="G497" s="187"/>
      <c r="K497" s="59">
        <f t="shared" si="73"/>
        <v>2</v>
      </c>
    </row>
    <row r="498" spans="1:11" x14ac:dyDescent="0.25">
      <c r="A498" s="19" t="s">
        <v>65</v>
      </c>
      <c r="B498" s="20">
        <v>31</v>
      </c>
      <c r="C498" s="39" t="s">
        <v>75</v>
      </c>
      <c r="D498" s="62" t="str">
        <f t="shared" si="63"/>
        <v>Только GRIT STRENGTH31Весовые диски 7,5 кг</v>
      </c>
      <c r="E498" s="61">
        <f t="shared" si="72"/>
        <v>62</v>
      </c>
      <c r="F498" s="19">
        <f>6*12</f>
        <v>72</v>
      </c>
      <c r="G498" s="187"/>
      <c r="K498" s="59">
        <f t="shared" si="73"/>
        <v>2</v>
      </c>
    </row>
    <row r="499" spans="1:11" s="5" customFormat="1" x14ac:dyDescent="0.25">
      <c r="A499" s="19" t="s">
        <v>65</v>
      </c>
      <c r="B499" s="20">
        <v>31</v>
      </c>
      <c r="C499" s="39" t="s">
        <v>76</v>
      </c>
      <c r="D499" s="62" t="str">
        <f t="shared" si="63"/>
        <v>Только GRIT STRENGTH31Весовые диски 10 кг</v>
      </c>
      <c r="E499" s="61">
        <f t="shared" si="72"/>
        <v>62</v>
      </c>
      <c r="F499" s="23">
        <f>6*12</f>
        <v>72</v>
      </c>
      <c r="G499" s="189"/>
      <c r="H499" s="6"/>
      <c r="I499" s="6"/>
      <c r="J499" s="37"/>
      <c r="K499" s="59">
        <f t="shared" si="73"/>
        <v>2</v>
      </c>
    </row>
    <row r="500" spans="1:11" ht="15" customHeight="1" x14ac:dyDescent="0.25">
      <c r="A500" s="19" t="s">
        <v>65</v>
      </c>
      <c r="B500" s="20">
        <v>32</v>
      </c>
      <c r="C500" s="19" t="s">
        <v>83</v>
      </c>
      <c r="D500" s="62" t="str">
        <f t="shared" si="63"/>
        <v>Только GRIT STRENGTH32Грифы SMARTBAR</v>
      </c>
      <c r="E500" s="61">
        <v>32</v>
      </c>
      <c r="F500" s="19">
        <v>36</v>
      </c>
      <c r="G500" s="188" t="s">
        <v>25</v>
      </c>
      <c r="H500" s="8" t="s">
        <v>8</v>
      </c>
      <c r="I500" s="4" t="s">
        <v>7</v>
      </c>
      <c r="J500" s="35" t="s">
        <v>8</v>
      </c>
    </row>
    <row r="501" spans="1:11" x14ac:dyDescent="0.25">
      <c r="A501" s="19" t="s">
        <v>65</v>
      </c>
      <c r="B501" s="20">
        <v>32</v>
      </c>
      <c r="C501" s="19" t="s">
        <v>81</v>
      </c>
      <c r="D501" s="62" t="str">
        <f t="shared" si="63"/>
        <v xml:space="preserve">Только GRIT STRENGTH32Степперы SMARTSTEP (и 4 подставки) x 1 на человека </v>
      </c>
      <c r="E501" s="61">
        <v>32</v>
      </c>
      <c r="F501" s="19">
        <v>36</v>
      </c>
      <c r="G501" s="187"/>
      <c r="H501" s="8"/>
      <c r="I501" s="4"/>
      <c r="J501" s="35"/>
    </row>
    <row r="502" spans="1:11" x14ac:dyDescent="0.25">
      <c r="A502" s="19" t="s">
        <v>65</v>
      </c>
      <c r="B502" s="20">
        <v>32</v>
      </c>
      <c r="C502" s="39" t="s">
        <v>70</v>
      </c>
      <c r="D502" s="62" t="str">
        <f t="shared" si="63"/>
        <v>Только GRIT STRENGTH32Стойки</v>
      </c>
      <c r="E502" s="61">
        <v>3</v>
      </c>
      <c r="F502" s="19">
        <v>3</v>
      </c>
      <c r="G502" s="187"/>
      <c r="H502" s="8" t="s">
        <v>9</v>
      </c>
      <c r="I502" s="4" t="s">
        <v>11</v>
      </c>
      <c r="J502" s="35" t="s">
        <v>9</v>
      </c>
    </row>
    <row r="503" spans="1:11" x14ac:dyDescent="0.25">
      <c r="A503" s="19" t="s">
        <v>65</v>
      </c>
      <c r="B503" s="20">
        <v>32</v>
      </c>
      <c r="C503" s="39" t="s">
        <v>71</v>
      </c>
      <c r="D503" s="62" t="str">
        <f t="shared" si="63"/>
        <v>Только GRIT STRENGTH32Дополнительные весовые диски 1 кг</v>
      </c>
      <c r="E503" s="61">
        <f>$E$500*K503</f>
        <v>32</v>
      </c>
      <c r="F503" s="19">
        <f>12*3</f>
        <v>36</v>
      </c>
      <c r="G503" s="187"/>
      <c r="H503" s="4" t="s">
        <v>10</v>
      </c>
      <c r="I503" s="4" t="s">
        <v>11</v>
      </c>
      <c r="J503" s="36" t="s">
        <v>10</v>
      </c>
      <c r="K503" s="59">
        <f>F503/$F$437</f>
        <v>1</v>
      </c>
    </row>
    <row r="504" spans="1:11" x14ac:dyDescent="0.25">
      <c r="A504" s="19" t="s">
        <v>65</v>
      </c>
      <c r="B504" s="20">
        <v>32</v>
      </c>
      <c r="C504" s="39" t="s">
        <v>72</v>
      </c>
      <c r="D504" s="62" t="str">
        <f t="shared" si="63"/>
        <v>Только GRIT STRENGTH32Дополнительные весовые диски 2,5 кг</v>
      </c>
      <c r="E504" s="61">
        <f t="shared" ref="E504:E508" si="74">$E$500*K504</f>
        <v>96</v>
      </c>
      <c r="F504" s="19">
        <f>9*12</f>
        <v>108</v>
      </c>
      <c r="G504" s="187"/>
      <c r="H504" s="9" t="s">
        <v>18</v>
      </c>
      <c r="K504" s="59">
        <f t="shared" ref="K504:K508" si="75">F504/$F$437</f>
        <v>3</v>
      </c>
    </row>
    <row r="505" spans="1:11" x14ac:dyDescent="0.25">
      <c r="A505" s="19" t="s">
        <v>65</v>
      </c>
      <c r="B505" s="20">
        <v>32</v>
      </c>
      <c r="C505" s="39" t="s">
        <v>74</v>
      </c>
      <c r="D505" s="62" t="str">
        <f t="shared" si="63"/>
        <v>Только GRIT STRENGTH32Весовые диски 3,7 кг</v>
      </c>
      <c r="E505" s="61">
        <f t="shared" si="74"/>
        <v>64</v>
      </c>
      <c r="F505" s="19">
        <f>6*12</f>
        <v>72</v>
      </c>
      <c r="G505" s="187"/>
      <c r="K505" s="59">
        <f t="shared" si="75"/>
        <v>2</v>
      </c>
    </row>
    <row r="506" spans="1:11" x14ac:dyDescent="0.25">
      <c r="A506" s="19" t="s">
        <v>65</v>
      </c>
      <c r="B506" s="20">
        <v>32</v>
      </c>
      <c r="C506" s="39" t="s">
        <v>73</v>
      </c>
      <c r="D506" s="62" t="str">
        <f t="shared" si="63"/>
        <v>Только GRIT STRENGTH32Дополнительные весовые диски 5 кг</v>
      </c>
      <c r="E506" s="61">
        <f t="shared" si="74"/>
        <v>64</v>
      </c>
      <c r="F506" s="19">
        <f>6*12</f>
        <v>72</v>
      </c>
      <c r="G506" s="187"/>
      <c r="K506" s="59">
        <f t="shared" si="75"/>
        <v>2</v>
      </c>
    </row>
    <row r="507" spans="1:11" x14ac:dyDescent="0.25">
      <c r="A507" s="19" t="s">
        <v>65</v>
      </c>
      <c r="B507" s="20">
        <v>32</v>
      </c>
      <c r="C507" s="39" t="s">
        <v>75</v>
      </c>
      <c r="D507" s="62" t="str">
        <f t="shared" si="63"/>
        <v>Только GRIT STRENGTH32Весовые диски 7,5 кг</v>
      </c>
      <c r="E507" s="61">
        <f t="shared" si="74"/>
        <v>64</v>
      </c>
      <c r="F507" s="19">
        <f>6*12</f>
        <v>72</v>
      </c>
      <c r="G507" s="187"/>
      <c r="K507" s="59">
        <f t="shared" si="75"/>
        <v>2</v>
      </c>
    </row>
    <row r="508" spans="1:11" s="5" customFormat="1" x14ac:dyDescent="0.25">
      <c r="A508" s="19" t="s">
        <v>65</v>
      </c>
      <c r="B508" s="20">
        <v>32</v>
      </c>
      <c r="C508" s="39" t="s">
        <v>76</v>
      </c>
      <c r="D508" s="62" t="str">
        <f t="shared" si="63"/>
        <v>Только GRIT STRENGTH32Весовые диски 10 кг</v>
      </c>
      <c r="E508" s="61">
        <f t="shared" si="74"/>
        <v>64</v>
      </c>
      <c r="F508" s="23">
        <f>6*12</f>
        <v>72</v>
      </c>
      <c r="G508" s="189"/>
      <c r="H508" s="6"/>
      <c r="I508" s="6"/>
      <c r="J508" s="37"/>
      <c r="K508" s="59">
        <f t="shared" si="75"/>
        <v>2</v>
      </c>
    </row>
    <row r="509" spans="1:11" ht="15" customHeight="1" x14ac:dyDescent="0.25">
      <c r="A509" s="19" t="s">
        <v>65</v>
      </c>
      <c r="B509" s="20">
        <v>33</v>
      </c>
      <c r="C509" s="19" t="s">
        <v>83</v>
      </c>
      <c r="D509" s="62" t="str">
        <f t="shared" si="63"/>
        <v>Только GRIT STRENGTH33Грифы SMARTBAR</v>
      </c>
      <c r="E509" s="61">
        <v>33</v>
      </c>
      <c r="F509" s="19">
        <v>36</v>
      </c>
      <c r="G509" s="188" t="s">
        <v>25</v>
      </c>
      <c r="H509" s="8" t="s">
        <v>8</v>
      </c>
      <c r="I509" s="4" t="s">
        <v>7</v>
      </c>
      <c r="J509" s="35" t="s">
        <v>8</v>
      </c>
    </row>
    <row r="510" spans="1:11" x14ac:dyDescent="0.25">
      <c r="A510" s="19" t="s">
        <v>65</v>
      </c>
      <c r="B510" s="20">
        <v>33</v>
      </c>
      <c r="C510" s="19" t="s">
        <v>81</v>
      </c>
      <c r="D510" s="62" t="str">
        <f t="shared" si="63"/>
        <v xml:space="preserve">Только GRIT STRENGTH33Степперы SMARTSTEP (и 4 подставки) x 1 на человека </v>
      </c>
      <c r="E510" s="61">
        <v>33</v>
      </c>
      <c r="F510" s="19">
        <v>36</v>
      </c>
      <c r="G510" s="187"/>
      <c r="H510" s="8"/>
      <c r="I510" s="4"/>
      <c r="J510" s="35"/>
    </row>
    <row r="511" spans="1:11" x14ac:dyDescent="0.25">
      <c r="A511" s="19" t="s">
        <v>65</v>
      </c>
      <c r="B511" s="20">
        <v>33</v>
      </c>
      <c r="C511" s="39" t="s">
        <v>70</v>
      </c>
      <c r="D511" s="62" t="str">
        <f t="shared" si="63"/>
        <v>Только GRIT STRENGTH33Стойки</v>
      </c>
      <c r="E511" s="61">
        <v>3</v>
      </c>
      <c r="F511" s="19">
        <v>3</v>
      </c>
      <c r="G511" s="187"/>
      <c r="H511" s="8" t="s">
        <v>9</v>
      </c>
      <c r="I511" s="4" t="s">
        <v>11</v>
      </c>
      <c r="J511" s="35" t="s">
        <v>9</v>
      </c>
    </row>
    <row r="512" spans="1:11" x14ac:dyDescent="0.25">
      <c r="A512" s="19" t="s">
        <v>65</v>
      </c>
      <c r="B512" s="20">
        <v>33</v>
      </c>
      <c r="C512" s="39" t="s">
        <v>71</v>
      </c>
      <c r="D512" s="62" t="str">
        <f t="shared" si="63"/>
        <v>Только GRIT STRENGTH33Дополнительные весовые диски 1 кг</v>
      </c>
      <c r="E512" s="61">
        <f>$E$509*K512</f>
        <v>33</v>
      </c>
      <c r="F512" s="19">
        <f>12*3</f>
        <v>36</v>
      </c>
      <c r="G512" s="187"/>
      <c r="H512" s="4" t="s">
        <v>10</v>
      </c>
      <c r="I512" s="4" t="s">
        <v>11</v>
      </c>
      <c r="J512" s="36" t="s">
        <v>10</v>
      </c>
      <c r="K512" s="59">
        <f>F512/$F$437</f>
        <v>1</v>
      </c>
    </row>
    <row r="513" spans="1:11" x14ac:dyDescent="0.25">
      <c r="A513" s="19" t="s">
        <v>65</v>
      </c>
      <c r="B513" s="20">
        <v>33</v>
      </c>
      <c r="C513" s="39" t="s">
        <v>72</v>
      </c>
      <c r="D513" s="62" t="str">
        <f t="shared" si="63"/>
        <v>Только GRIT STRENGTH33Дополнительные весовые диски 2,5 кг</v>
      </c>
      <c r="E513" s="61">
        <f t="shared" ref="E513:E517" si="76">$E$509*K513</f>
        <v>99</v>
      </c>
      <c r="F513" s="19">
        <f>9*12</f>
        <v>108</v>
      </c>
      <c r="G513" s="187"/>
      <c r="H513" s="9" t="s">
        <v>18</v>
      </c>
      <c r="K513" s="59">
        <f t="shared" ref="K513:K517" si="77">F513/$F$437</f>
        <v>3</v>
      </c>
    </row>
    <row r="514" spans="1:11" x14ac:dyDescent="0.25">
      <c r="A514" s="19" t="s">
        <v>65</v>
      </c>
      <c r="B514" s="20">
        <v>33</v>
      </c>
      <c r="C514" s="39" t="s">
        <v>74</v>
      </c>
      <c r="D514" s="62" t="str">
        <f t="shared" si="63"/>
        <v>Только GRIT STRENGTH33Весовые диски 3,7 кг</v>
      </c>
      <c r="E514" s="61">
        <f t="shared" si="76"/>
        <v>66</v>
      </c>
      <c r="F514" s="19">
        <f>6*12</f>
        <v>72</v>
      </c>
      <c r="G514" s="187"/>
      <c r="K514" s="59">
        <f t="shared" si="77"/>
        <v>2</v>
      </c>
    </row>
    <row r="515" spans="1:11" x14ac:dyDescent="0.25">
      <c r="A515" s="19" t="s">
        <v>65</v>
      </c>
      <c r="B515" s="20">
        <v>33</v>
      </c>
      <c r="C515" s="39" t="s">
        <v>73</v>
      </c>
      <c r="D515" s="62" t="str">
        <f t="shared" si="63"/>
        <v>Только GRIT STRENGTH33Дополнительные весовые диски 5 кг</v>
      </c>
      <c r="E515" s="61">
        <f t="shared" si="76"/>
        <v>66</v>
      </c>
      <c r="F515" s="19">
        <f>6*12</f>
        <v>72</v>
      </c>
      <c r="G515" s="187"/>
      <c r="K515" s="59">
        <f t="shared" si="77"/>
        <v>2</v>
      </c>
    </row>
    <row r="516" spans="1:11" x14ac:dyDescent="0.25">
      <c r="A516" s="19" t="s">
        <v>65</v>
      </c>
      <c r="B516" s="20">
        <v>33</v>
      </c>
      <c r="C516" s="39" t="s">
        <v>75</v>
      </c>
      <c r="D516" s="62" t="str">
        <f t="shared" si="63"/>
        <v>Только GRIT STRENGTH33Весовые диски 7,5 кг</v>
      </c>
      <c r="E516" s="61">
        <f t="shared" si="76"/>
        <v>66</v>
      </c>
      <c r="F516" s="19">
        <f>6*12</f>
        <v>72</v>
      </c>
      <c r="G516" s="187"/>
      <c r="K516" s="59">
        <f t="shared" si="77"/>
        <v>2</v>
      </c>
    </row>
    <row r="517" spans="1:11" s="5" customFormat="1" x14ac:dyDescent="0.25">
      <c r="A517" s="19" t="s">
        <v>65</v>
      </c>
      <c r="B517" s="20">
        <v>33</v>
      </c>
      <c r="C517" s="39" t="s">
        <v>76</v>
      </c>
      <c r="D517" s="62" t="str">
        <f t="shared" si="63"/>
        <v>Только GRIT STRENGTH33Весовые диски 10 кг</v>
      </c>
      <c r="E517" s="61">
        <f t="shared" si="76"/>
        <v>66</v>
      </c>
      <c r="F517" s="23">
        <f>6*12</f>
        <v>72</v>
      </c>
      <c r="G517" s="189"/>
      <c r="H517" s="6"/>
      <c r="I517" s="6"/>
      <c r="J517" s="37"/>
      <c r="K517" s="59">
        <f t="shared" si="77"/>
        <v>2</v>
      </c>
    </row>
    <row r="518" spans="1:11" ht="15" customHeight="1" x14ac:dyDescent="0.25">
      <c r="A518" s="19" t="s">
        <v>65</v>
      </c>
      <c r="B518" s="20">
        <v>34</v>
      </c>
      <c r="C518" s="19" t="s">
        <v>83</v>
      </c>
      <c r="D518" s="62" t="str">
        <f t="shared" ref="D518:D581" si="78">A518&amp;B518&amp;C518</f>
        <v>Только GRIT STRENGTH34Грифы SMARTBAR</v>
      </c>
      <c r="E518" s="61">
        <v>34</v>
      </c>
      <c r="F518" s="19">
        <v>36</v>
      </c>
      <c r="G518" s="188" t="s">
        <v>25</v>
      </c>
      <c r="H518" s="8" t="s">
        <v>8</v>
      </c>
      <c r="I518" s="4" t="s">
        <v>7</v>
      </c>
      <c r="J518" s="35" t="s">
        <v>8</v>
      </c>
    </row>
    <row r="519" spans="1:11" x14ac:dyDescent="0.25">
      <c r="A519" s="19" t="s">
        <v>65</v>
      </c>
      <c r="B519" s="20">
        <v>34</v>
      </c>
      <c r="C519" s="19" t="s">
        <v>81</v>
      </c>
      <c r="D519" s="62" t="str">
        <f t="shared" si="78"/>
        <v xml:space="preserve">Только GRIT STRENGTH34Степперы SMARTSTEP (и 4 подставки) x 1 на человека </v>
      </c>
      <c r="E519" s="61">
        <v>34</v>
      </c>
      <c r="F519" s="19">
        <v>36</v>
      </c>
      <c r="G519" s="187"/>
      <c r="H519" s="8"/>
      <c r="I519" s="4"/>
      <c r="J519" s="35"/>
    </row>
    <row r="520" spans="1:11" x14ac:dyDescent="0.25">
      <c r="A520" s="19" t="s">
        <v>65</v>
      </c>
      <c r="B520" s="20">
        <v>34</v>
      </c>
      <c r="C520" s="39" t="s">
        <v>70</v>
      </c>
      <c r="D520" s="62" t="str">
        <f t="shared" si="78"/>
        <v>Только GRIT STRENGTH34Стойки</v>
      </c>
      <c r="E520" s="61">
        <v>3</v>
      </c>
      <c r="F520" s="19">
        <v>3</v>
      </c>
      <c r="G520" s="187"/>
      <c r="H520" s="8" t="s">
        <v>9</v>
      </c>
      <c r="I520" s="4" t="s">
        <v>11</v>
      </c>
      <c r="J520" s="35" t="s">
        <v>9</v>
      </c>
    </row>
    <row r="521" spans="1:11" x14ac:dyDescent="0.25">
      <c r="A521" s="19" t="s">
        <v>65</v>
      </c>
      <c r="B521" s="20">
        <v>34</v>
      </c>
      <c r="C521" s="39" t="s">
        <v>71</v>
      </c>
      <c r="D521" s="62" t="str">
        <f t="shared" si="78"/>
        <v>Только GRIT STRENGTH34Дополнительные весовые диски 1 кг</v>
      </c>
      <c r="E521" s="61">
        <f>$E$518*K521</f>
        <v>34</v>
      </c>
      <c r="F521" s="19">
        <f>12*3</f>
        <v>36</v>
      </c>
      <c r="G521" s="187"/>
      <c r="H521" s="4" t="s">
        <v>10</v>
      </c>
      <c r="I521" s="4" t="s">
        <v>11</v>
      </c>
      <c r="J521" s="36" t="s">
        <v>10</v>
      </c>
      <c r="K521" s="59">
        <f>F521/$F$437</f>
        <v>1</v>
      </c>
    </row>
    <row r="522" spans="1:11" x14ac:dyDescent="0.25">
      <c r="A522" s="19" t="s">
        <v>65</v>
      </c>
      <c r="B522" s="20">
        <v>34</v>
      </c>
      <c r="C522" s="39" t="s">
        <v>72</v>
      </c>
      <c r="D522" s="62" t="str">
        <f t="shared" si="78"/>
        <v>Только GRIT STRENGTH34Дополнительные весовые диски 2,5 кг</v>
      </c>
      <c r="E522" s="61">
        <f t="shared" ref="E522:E526" si="79">$E$518*K522</f>
        <v>102</v>
      </c>
      <c r="F522" s="19">
        <f>9*12</f>
        <v>108</v>
      </c>
      <c r="G522" s="187"/>
      <c r="H522" s="9" t="s">
        <v>18</v>
      </c>
      <c r="K522" s="59">
        <f t="shared" ref="K522:K526" si="80">F522/$F$437</f>
        <v>3</v>
      </c>
    </row>
    <row r="523" spans="1:11" x14ac:dyDescent="0.25">
      <c r="A523" s="19" t="s">
        <v>65</v>
      </c>
      <c r="B523" s="20">
        <v>34</v>
      </c>
      <c r="C523" s="39" t="s">
        <v>74</v>
      </c>
      <c r="D523" s="62" t="str">
        <f t="shared" si="78"/>
        <v>Только GRIT STRENGTH34Весовые диски 3,7 кг</v>
      </c>
      <c r="E523" s="61">
        <f t="shared" si="79"/>
        <v>68</v>
      </c>
      <c r="F523" s="19">
        <f>6*12</f>
        <v>72</v>
      </c>
      <c r="G523" s="187"/>
      <c r="K523" s="59">
        <f t="shared" si="80"/>
        <v>2</v>
      </c>
    </row>
    <row r="524" spans="1:11" x14ac:dyDescent="0.25">
      <c r="A524" s="19" t="s">
        <v>65</v>
      </c>
      <c r="B524" s="20">
        <v>34</v>
      </c>
      <c r="C524" s="39" t="s">
        <v>73</v>
      </c>
      <c r="D524" s="62" t="str">
        <f t="shared" si="78"/>
        <v>Только GRIT STRENGTH34Дополнительные весовые диски 5 кг</v>
      </c>
      <c r="E524" s="61">
        <f t="shared" si="79"/>
        <v>68</v>
      </c>
      <c r="F524" s="19">
        <f>6*12</f>
        <v>72</v>
      </c>
      <c r="G524" s="187"/>
      <c r="K524" s="59">
        <f t="shared" si="80"/>
        <v>2</v>
      </c>
    </row>
    <row r="525" spans="1:11" x14ac:dyDescent="0.25">
      <c r="A525" s="19" t="s">
        <v>65</v>
      </c>
      <c r="B525" s="20">
        <v>34</v>
      </c>
      <c r="C525" s="39" t="s">
        <v>75</v>
      </c>
      <c r="D525" s="62" t="str">
        <f t="shared" si="78"/>
        <v>Только GRIT STRENGTH34Весовые диски 7,5 кг</v>
      </c>
      <c r="E525" s="61">
        <f t="shared" si="79"/>
        <v>68</v>
      </c>
      <c r="F525" s="19">
        <f>6*12</f>
        <v>72</v>
      </c>
      <c r="G525" s="187"/>
      <c r="K525" s="59">
        <f t="shared" si="80"/>
        <v>2</v>
      </c>
    </row>
    <row r="526" spans="1:11" s="5" customFormat="1" x14ac:dyDescent="0.25">
      <c r="A526" s="19" t="s">
        <v>65</v>
      </c>
      <c r="B526" s="20">
        <v>34</v>
      </c>
      <c r="C526" s="39" t="s">
        <v>76</v>
      </c>
      <c r="D526" s="62" t="str">
        <f t="shared" si="78"/>
        <v>Только GRIT STRENGTH34Весовые диски 10 кг</v>
      </c>
      <c r="E526" s="61">
        <f t="shared" si="79"/>
        <v>68</v>
      </c>
      <c r="F526" s="23">
        <f>6*12</f>
        <v>72</v>
      </c>
      <c r="G526" s="189"/>
      <c r="H526" s="6"/>
      <c r="I526" s="6"/>
      <c r="J526" s="37"/>
      <c r="K526" s="59">
        <f t="shared" si="80"/>
        <v>2</v>
      </c>
    </row>
    <row r="527" spans="1:11" ht="15" customHeight="1" x14ac:dyDescent="0.25">
      <c r="A527" s="19" t="s">
        <v>65</v>
      </c>
      <c r="B527" s="20">
        <v>35</v>
      </c>
      <c r="C527" s="19" t="s">
        <v>83</v>
      </c>
      <c r="D527" s="62" t="str">
        <f t="shared" si="78"/>
        <v>Только GRIT STRENGTH35Грифы SMARTBAR</v>
      </c>
      <c r="E527" s="61">
        <v>35</v>
      </c>
      <c r="F527" s="19">
        <v>36</v>
      </c>
      <c r="G527" s="188" t="s">
        <v>25</v>
      </c>
      <c r="H527" s="8" t="s">
        <v>8</v>
      </c>
      <c r="I527" s="4" t="s">
        <v>7</v>
      </c>
      <c r="J527" s="35" t="s">
        <v>8</v>
      </c>
    </row>
    <row r="528" spans="1:11" x14ac:dyDescent="0.25">
      <c r="A528" s="19" t="s">
        <v>65</v>
      </c>
      <c r="B528" s="20">
        <v>35</v>
      </c>
      <c r="C528" s="19" t="s">
        <v>81</v>
      </c>
      <c r="D528" s="62" t="str">
        <f t="shared" si="78"/>
        <v xml:space="preserve">Только GRIT STRENGTH35Степперы SMARTSTEP (и 4 подставки) x 1 на человека </v>
      </c>
      <c r="E528" s="61">
        <v>35</v>
      </c>
      <c r="F528" s="19">
        <v>36</v>
      </c>
      <c r="G528" s="187"/>
      <c r="H528" s="8"/>
      <c r="I528" s="4"/>
      <c r="J528" s="35"/>
    </row>
    <row r="529" spans="1:11" x14ac:dyDescent="0.25">
      <c r="A529" s="19" t="s">
        <v>65</v>
      </c>
      <c r="B529" s="20">
        <v>35</v>
      </c>
      <c r="C529" s="39" t="s">
        <v>70</v>
      </c>
      <c r="D529" s="62" t="str">
        <f t="shared" si="78"/>
        <v>Только GRIT STRENGTH35Стойки</v>
      </c>
      <c r="E529" s="61">
        <v>3</v>
      </c>
      <c r="F529" s="19">
        <v>3</v>
      </c>
      <c r="G529" s="187"/>
      <c r="H529" s="8" t="s">
        <v>9</v>
      </c>
      <c r="I529" s="4" t="s">
        <v>11</v>
      </c>
      <c r="J529" s="35" t="s">
        <v>9</v>
      </c>
    </row>
    <row r="530" spans="1:11" x14ac:dyDescent="0.25">
      <c r="A530" s="19" t="s">
        <v>65</v>
      </c>
      <c r="B530" s="20">
        <v>35</v>
      </c>
      <c r="C530" s="39" t="s">
        <v>71</v>
      </c>
      <c r="D530" s="62" t="str">
        <f t="shared" si="78"/>
        <v>Только GRIT STRENGTH35Дополнительные весовые диски 1 кг</v>
      </c>
      <c r="E530" s="61">
        <f>$E$527*K530</f>
        <v>35</v>
      </c>
      <c r="F530" s="19">
        <f>12*3</f>
        <v>36</v>
      </c>
      <c r="G530" s="187"/>
      <c r="H530" s="4" t="s">
        <v>10</v>
      </c>
      <c r="I530" s="4" t="s">
        <v>11</v>
      </c>
      <c r="J530" s="36" t="s">
        <v>10</v>
      </c>
      <c r="K530" s="59">
        <f>F530/$F$437</f>
        <v>1</v>
      </c>
    </row>
    <row r="531" spans="1:11" x14ac:dyDescent="0.25">
      <c r="A531" s="19" t="s">
        <v>65</v>
      </c>
      <c r="B531" s="20">
        <v>35</v>
      </c>
      <c r="C531" s="39" t="s">
        <v>72</v>
      </c>
      <c r="D531" s="62" t="str">
        <f t="shared" si="78"/>
        <v>Только GRIT STRENGTH35Дополнительные весовые диски 2,5 кг</v>
      </c>
      <c r="E531" s="61">
        <f t="shared" ref="E531:E535" si="81">$E$527*K531</f>
        <v>105</v>
      </c>
      <c r="F531" s="19">
        <f>9*12</f>
        <v>108</v>
      </c>
      <c r="G531" s="187"/>
      <c r="H531" s="9" t="s">
        <v>18</v>
      </c>
      <c r="K531" s="59">
        <f t="shared" ref="K531:K535" si="82">F531/$F$437</f>
        <v>3</v>
      </c>
    </row>
    <row r="532" spans="1:11" x14ac:dyDescent="0.25">
      <c r="A532" s="19" t="s">
        <v>65</v>
      </c>
      <c r="B532" s="20">
        <v>35</v>
      </c>
      <c r="C532" s="39" t="s">
        <v>74</v>
      </c>
      <c r="D532" s="62" t="str">
        <f t="shared" si="78"/>
        <v>Только GRIT STRENGTH35Весовые диски 3,7 кг</v>
      </c>
      <c r="E532" s="61">
        <f t="shared" si="81"/>
        <v>70</v>
      </c>
      <c r="F532" s="19">
        <f>6*12</f>
        <v>72</v>
      </c>
      <c r="G532" s="187"/>
      <c r="K532" s="59">
        <f t="shared" si="82"/>
        <v>2</v>
      </c>
    </row>
    <row r="533" spans="1:11" x14ac:dyDescent="0.25">
      <c r="A533" s="19" t="s">
        <v>65</v>
      </c>
      <c r="B533" s="20">
        <v>35</v>
      </c>
      <c r="C533" s="39" t="s">
        <v>73</v>
      </c>
      <c r="D533" s="62" t="str">
        <f t="shared" si="78"/>
        <v>Только GRIT STRENGTH35Дополнительные весовые диски 5 кг</v>
      </c>
      <c r="E533" s="61">
        <f t="shared" si="81"/>
        <v>70</v>
      </c>
      <c r="F533" s="19">
        <f>6*12</f>
        <v>72</v>
      </c>
      <c r="G533" s="187"/>
      <c r="K533" s="59">
        <f t="shared" si="82"/>
        <v>2</v>
      </c>
    </row>
    <row r="534" spans="1:11" x14ac:dyDescent="0.25">
      <c r="A534" s="19" t="s">
        <v>65</v>
      </c>
      <c r="B534" s="20">
        <v>35</v>
      </c>
      <c r="C534" s="39" t="s">
        <v>75</v>
      </c>
      <c r="D534" s="62" t="str">
        <f t="shared" si="78"/>
        <v>Только GRIT STRENGTH35Весовые диски 7,5 кг</v>
      </c>
      <c r="E534" s="61">
        <f t="shared" si="81"/>
        <v>70</v>
      </c>
      <c r="F534" s="19">
        <f>6*12</f>
        <v>72</v>
      </c>
      <c r="G534" s="187"/>
      <c r="K534" s="59">
        <f t="shared" si="82"/>
        <v>2</v>
      </c>
    </row>
    <row r="535" spans="1:11" s="5" customFormat="1" x14ac:dyDescent="0.25">
      <c r="A535" s="19" t="s">
        <v>65</v>
      </c>
      <c r="B535" s="20">
        <v>35</v>
      </c>
      <c r="C535" s="39" t="s">
        <v>76</v>
      </c>
      <c r="D535" s="62" t="str">
        <f t="shared" si="78"/>
        <v>Только GRIT STRENGTH35Весовые диски 10 кг</v>
      </c>
      <c r="E535" s="61">
        <f t="shared" si="81"/>
        <v>70</v>
      </c>
      <c r="F535" s="23">
        <f>6*12</f>
        <v>72</v>
      </c>
      <c r="G535" s="189"/>
      <c r="H535" s="6"/>
      <c r="I535" s="6"/>
      <c r="J535" s="37"/>
      <c r="K535" s="59">
        <f t="shared" si="82"/>
        <v>2</v>
      </c>
    </row>
    <row r="536" spans="1:11" ht="15" customHeight="1" x14ac:dyDescent="0.25">
      <c r="A536" s="19" t="s">
        <v>65</v>
      </c>
      <c r="B536" s="20">
        <v>36</v>
      </c>
      <c r="C536" s="19" t="s">
        <v>83</v>
      </c>
      <c r="D536" s="62" t="str">
        <f t="shared" si="78"/>
        <v>Только GRIT STRENGTH36Грифы SMARTBAR</v>
      </c>
      <c r="E536" s="61">
        <v>36</v>
      </c>
      <c r="F536" s="19">
        <v>36</v>
      </c>
      <c r="G536" s="188" t="s">
        <v>25</v>
      </c>
      <c r="H536" s="8" t="s">
        <v>8</v>
      </c>
      <c r="I536" s="4" t="s">
        <v>7</v>
      </c>
      <c r="J536" s="35" t="s">
        <v>8</v>
      </c>
    </row>
    <row r="537" spans="1:11" x14ac:dyDescent="0.25">
      <c r="A537" s="19" t="s">
        <v>65</v>
      </c>
      <c r="B537" s="20">
        <v>36</v>
      </c>
      <c r="C537" s="19" t="s">
        <v>81</v>
      </c>
      <c r="D537" s="62" t="str">
        <f t="shared" si="78"/>
        <v xml:space="preserve">Только GRIT STRENGTH36Степперы SMARTSTEP (и 4 подставки) x 1 на человека </v>
      </c>
      <c r="E537" s="61">
        <v>36</v>
      </c>
      <c r="F537" s="19">
        <v>36</v>
      </c>
      <c r="G537" s="187"/>
      <c r="H537" s="8"/>
      <c r="I537" s="4"/>
      <c r="J537" s="35"/>
    </row>
    <row r="538" spans="1:11" x14ac:dyDescent="0.25">
      <c r="A538" s="19" t="s">
        <v>65</v>
      </c>
      <c r="B538" s="20">
        <v>36</v>
      </c>
      <c r="C538" s="39" t="s">
        <v>70</v>
      </c>
      <c r="D538" s="62" t="str">
        <f t="shared" si="78"/>
        <v>Только GRIT STRENGTH36Стойки</v>
      </c>
      <c r="E538" s="61">
        <v>3</v>
      </c>
      <c r="F538" s="19">
        <v>3</v>
      </c>
      <c r="G538" s="187"/>
      <c r="H538" s="8" t="s">
        <v>9</v>
      </c>
      <c r="I538" s="4" t="s">
        <v>11</v>
      </c>
      <c r="J538" s="35" t="s">
        <v>9</v>
      </c>
    </row>
    <row r="539" spans="1:11" x14ac:dyDescent="0.25">
      <c r="A539" s="19" t="s">
        <v>65</v>
      </c>
      <c r="B539" s="20">
        <v>36</v>
      </c>
      <c r="C539" s="39" t="s">
        <v>71</v>
      </c>
      <c r="D539" s="62" t="str">
        <f t="shared" si="78"/>
        <v>Только GRIT STRENGTH36Дополнительные весовые диски 1 кг</v>
      </c>
      <c r="E539" s="61">
        <f>$E$536*K539</f>
        <v>36</v>
      </c>
      <c r="F539" s="19">
        <f>12*3</f>
        <v>36</v>
      </c>
      <c r="G539" s="187"/>
      <c r="H539" s="4" t="s">
        <v>10</v>
      </c>
      <c r="I539" s="4" t="s">
        <v>11</v>
      </c>
      <c r="J539" s="36" t="s">
        <v>10</v>
      </c>
      <c r="K539" s="59">
        <f>F539/$F$437</f>
        <v>1</v>
      </c>
    </row>
    <row r="540" spans="1:11" x14ac:dyDescent="0.25">
      <c r="A540" s="19" t="s">
        <v>65</v>
      </c>
      <c r="B540" s="20">
        <v>36</v>
      </c>
      <c r="C540" s="39" t="s">
        <v>72</v>
      </c>
      <c r="D540" s="62" t="str">
        <f t="shared" si="78"/>
        <v>Только GRIT STRENGTH36Дополнительные весовые диски 2,5 кг</v>
      </c>
      <c r="E540" s="61">
        <f t="shared" ref="E540:E544" si="83">$E$536*K540</f>
        <v>108</v>
      </c>
      <c r="F540" s="19">
        <f>9*12</f>
        <v>108</v>
      </c>
      <c r="G540" s="187"/>
      <c r="H540" s="9" t="s">
        <v>18</v>
      </c>
      <c r="K540" s="59">
        <f t="shared" ref="K540:K544" si="84">F540/$F$437</f>
        <v>3</v>
      </c>
    </row>
    <row r="541" spans="1:11" x14ac:dyDescent="0.25">
      <c r="A541" s="19" t="s">
        <v>65</v>
      </c>
      <c r="B541" s="20">
        <v>36</v>
      </c>
      <c r="C541" s="39" t="s">
        <v>74</v>
      </c>
      <c r="D541" s="62" t="str">
        <f t="shared" si="78"/>
        <v>Только GRIT STRENGTH36Весовые диски 3,7 кг</v>
      </c>
      <c r="E541" s="61">
        <f t="shared" si="83"/>
        <v>72</v>
      </c>
      <c r="F541" s="19">
        <f>6*12</f>
        <v>72</v>
      </c>
      <c r="G541" s="187"/>
      <c r="K541" s="59">
        <f t="shared" si="84"/>
        <v>2</v>
      </c>
    </row>
    <row r="542" spans="1:11" x14ac:dyDescent="0.25">
      <c r="A542" s="19" t="s">
        <v>65</v>
      </c>
      <c r="B542" s="20">
        <v>36</v>
      </c>
      <c r="C542" s="39" t="s">
        <v>73</v>
      </c>
      <c r="D542" s="62" t="str">
        <f t="shared" si="78"/>
        <v>Только GRIT STRENGTH36Дополнительные весовые диски 5 кг</v>
      </c>
      <c r="E542" s="61">
        <f t="shared" si="83"/>
        <v>72</v>
      </c>
      <c r="F542" s="19">
        <f>6*12</f>
        <v>72</v>
      </c>
      <c r="G542" s="187"/>
      <c r="K542" s="59">
        <f t="shared" si="84"/>
        <v>2</v>
      </c>
    </row>
    <row r="543" spans="1:11" x14ac:dyDescent="0.25">
      <c r="A543" s="19" t="s">
        <v>65</v>
      </c>
      <c r="B543" s="20">
        <v>36</v>
      </c>
      <c r="C543" s="39" t="s">
        <v>75</v>
      </c>
      <c r="D543" s="62" t="str">
        <f t="shared" si="78"/>
        <v>Только GRIT STRENGTH36Весовые диски 7,5 кг</v>
      </c>
      <c r="E543" s="61">
        <f t="shared" si="83"/>
        <v>72</v>
      </c>
      <c r="F543" s="19">
        <f>6*12</f>
        <v>72</v>
      </c>
      <c r="G543" s="187"/>
      <c r="K543" s="59">
        <f t="shared" si="84"/>
        <v>2</v>
      </c>
    </row>
    <row r="544" spans="1:11" s="5" customFormat="1" x14ac:dyDescent="0.25">
      <c r="A544" s="19" t="s">
        <v>65</v>
      </c>
      <c r="B544" s="20">
        <v>36</v>
      </c>
      <c r="C544" s="39" t="s">
        <v>76</v>
      </c>
      <c r="D544" s="62" t="str">
        <f t="shared" si="78"/>
        <v>Только GRIT STRENGTH36Весовые диски 10 кг</v>
      </c>
      <c r="E544" s="61">
        <f t="shared" si="83"/>
        <v>72</v>
      </c>
      <c r="F544" s="23">
        <f>6*12</f>
        <v>72</v>
      </c>
      <c r="G544" s="189"/>
      <c r="H544" s="6"/>
      <c r="I544" s="6"/>
      <c r="J544" s="37"/>
      <c r="K544" s="59">
        <f t="shared" si="84"/>
        <v>2</v>
      </c>
    </row>
    <row r="545" spans="1:11" ht="15" customHeight="1" x14ac:dyDescent="0.25">
      <c r="A545" s="19" t="s">
        <v>65</v>
      </c>
      <c r="B545" s="20">
        <v>13</v>
      </c>
      <c r="C545" s="19" t="s">
        <v>83</v>
      </c>
      <c r="D545" s="62" t="str">
        <f t="shared" si="78"/>
        <v>Только GRIT STRENGTH13Грифы SMARTBAR</v>
      </c>
      <c r="E545" s="61">
        <v>13</v>
      </c>
      <c r="F545" s="19">
        <v>24</v>
      </c>
      <c r="G545" s="188" t="s">
        <v>25</v>
      </c>
      <c r="H545" s="8" t="s">
        <v>8</v>
      </c>
      <c r="I545" s="4" t="s">
        <v>7</v>
      </c>
      <c r="J545" s="35" t="s">
        <v>8</v>
      </c>
    </row>
    <row r="546" spans="1:11" x14ac:dyDescent="0.25">
      <c r="A546" s="19" t="s">
        <v>65</v>
      </c>
      <c r="B546" s="20">
        <v>13</v>
      </c>
      <c r="C546" s="19" t="s">
        <v>81</v>
      </c>
      <c r="D546" s="62" t="str">
        <f t="shared" si="78"/>
        <v xml:space="preserve">Только GRIT STRENGTH13Степперы SMARTSTEP (и 4 подставки) x 1 на человека </v>
      </c>
      <c r="E546" s="61">
        <v>13</v>
      </c>
      <c r="F546" s="19">
        <v>24</v>
      </c>
      <c r="G546" s="187"/>
      <c r="H546" s="8"/>
      <c r="I546" s="4"/>
      <c r="J546" s="35"/>
    </row>
    <row r="547" spans="1:11" x14ac:dyDescent="0.25">
      <c r="A547" s="19" t="s">
        <v>65</v>
      </c>
      <c r="B547" s="20">
        <v>13</v>
      </c>
      <c r="C547" s="39" t="s">
        <v>70</v>
      </c>
      <c r="D547" s="62" t="str">
        <f t="shared" si="78"/>
        <v>Только GRIT STRENGTH13Стойки</v>
      </c>
      <c r="E547" s="61">
        <v>2</v>
      </c>
      <c r="F547" s="19">
        <v>2</v>
      </c>
      <c r="G547" s="187"/>
      <c r="H547" s="8" t="s">
        <v>9</v>
      </c>
      <c r="I547" s="4" t="s">
        <v>11</v>
      </c>
      <c r="J547" s="35" t="s">
        <v>9</v>
      </c>
    </row>
    <row r="548" spans="1:11" x14ac:dyDescent="0.25">
      <c r="A548" s="19" t="s">
        <v>65</v>
      </c>
      <c r="B548" s="20">
        <v>13</v>
      </c>
      <c r="C548" s="39" t="s">
        <v>71</v>
      </c>
      <c r="D548" s="62" t="str">
        <f t="shared" si="78"/>
        <v>Только GRIT STRENGTH13Дополнительные весовые диски 1 кг</v>
      </c>
      <c r="E548" s="61">
        <f>$E$545*K548</f>
        <v>8.6666666666666661</v>
      </c>
      <c r="F548" s="19">
        <v>24</v>
      </c>
      <c r="G548" s="187"/>
      <c r="H548" s="4" t="s">
        <v>10</v>
      </c>
      <c r="I548" s="4" t="s">
        <v>11</v>
      </c>
      <c r="J548" s="36" t="s">
        <v>10</v>
      </c>
      <c r="K548" s="59">
        <f>F548/$F$437</f>
        <v>0.66666666666666663</v>
      </c>
    </row>
    <row r="549" spans="1:11" x14ac:dyDescent="0.25">
      <c r="A549" s="19" t="s">
        <v>65</v>
      </c>
      <c r="B549" s="20">
        <v>13</v>
      </c>
      <c r="C549" s="39" t="s">
        <v>72</v>
      </c>
      <c r="D549" s="62" t="str">
        <f t="shared" si="78"/>
        <v>Только GRIT STRENGTH13Дополнительные весовые диски 2,5 кг</v>
      </c>
      <c r="E549" s="61">
        <f t="shared" ref="E549:E553" si="85">$E$545*K549</f>
        <v>26</v>
      </c>
      <c r="F549" s="19">
        <v>72</v>
      </c>
      <c r="G549" s="187"/>
      <c r="H549" s="9" t="s">
        <v>18</v>
      </c>
      <c r="K549" s="59">
        <f t="shared" ref="K549:K553" si="86">F549/$F$437</f>
        <v>2</v>
      </c>
    </row>
    <row r="550" spans="1:11" x14ac:dyDescent="0.25">
      <c r="A550" s="19" t="s">
        <v>65</v>
      </c>
      <c r="B550" s="20">
        <v>13</v>
      </c>
      <c r="C550" s="39" t="s">
        <v>74</v>
      </c>
      <c r="D550" s="62" t="str">
        <f t="shared" si="78"/>
        <v>Только GRIT STRENGTH13Весовые диски 3,7 кг</v>
      </c>
      <c r="E550" s="61">
        <f t="shared" si="85"/>
        <v>17.333333333333332</v>
      </c>
      <c r="F550" s="19">
        <v>48</v>
      </c>
      <c r="G550" s="187"/>
      <c r="K550" s="59">
        <f t="shared" si="86"/>
        <v>1.3333333333333333</v>
      </c>
    </row>
    <row r="551" spans="1:11" x14ac:dyDescent="0.25">
      <c r="A551" s="19" t="s">
        <v>65</v>
      </c>
      <c r="B551" s="20">
        <v>13</v>
      </c>
      <c r="C551" s="39" t="s">
        <v>73</v>
      </c>
      <c r="D551" s="62" t="str">
        <f t="shared" si="78"/>
        <v>Только GRIT STRENGTH13Дополнительные весовые диски 5 кг</v>
      </c>
      <c r="E551" s="61">
        <f t="shared" si="85"/>
        <v>17.333333333333332</v>
      </c>
      <c r="F551" s="19">
        <v>48</v>
      </c>
      <c r="G551" s="187"/>
      <c r="K551" s="59">
        <f t="shared" si="86"/>
        <v>1.3333333333333333</v>
      </c>
    </row>
    <row r="552" spans="1:11" x14ac:dyDescent="0.25">
      <c r="A552" s="19" t="s">
        <v>65</v>
      </c>
      <c r="B552" s="20">
        <v>13</v>
      </c>
      <c r="C552" s="39" t="s">
        <v>75</v>
      </c>
      <c r="D552" s="62" t="str">
        <f t="shared" si="78"/>
        <v>Только GRIT STRENGTH13Весовые диски 7,5 кг</v>
      </c>
      <c r="E552" s="61">
        <f t="shared" si="85"/>
        <v>17.333333333333332</v>
      </c>
      <c r="F552" s="19">
        <v>48</v>
      </c>
      <c r="G552" s="187"/>
      <c r="K552" s="59">
        <f t="shared" si="86"/>
        <v>1.3333333333333333</v>
      </c>
    </row>
    <row r="553" spans="1:11" s="5" customFormat="1" x14ac:dyDescent="0.25">
      <c r="A553" s="19" t="s">
        <v>65</v>
      </c>
      <c r="B553" s="20">
        <v>13</v>
      </c>
      <c r="C553" s="39" t="s">
        <v>76</v>
      </c>
      <c r="D553" s="62" t="str">
        <f t="shared" si="78"/>
        <v>Только GRIT STRENGTH13Весовые диски 10 кг</v>
      </c>
      <c r="E553" s="61">
        <f t="shared" si="85"/>
        <v>17.333333333333332</v>
      </c>
      <c r="F553" s="23">
        <f>4*12</f>
        <v>48</v>
      </c>
      <c r="G553" s="189"/>
      <c r="H553" s="6"/>
      <c r="I553" s="6"/>
      <c r="J553" s="37"/>
      <c r="K553" s="59">
        <f t="shared" si="86"/>
        <v>1.3333333333333333</v>
      </c>
    </row>
    <row r="554" spans="1:11" ht="15" customHeight="1" x14ac:dyDescent="0.25">
      <c r="A554" s="19" t="s">
        <v>65</v>
      </c>
      <c r="B554" s="20">
        <v>14</v>
      </c>
      <c r="C554" s="19" t="s">
        <v>83</v>
      </c>
      <c r="D554" s="62" t="str">
        <f t="shared" si="78"/>
        <v>Только GRIT STRENGTH14Грифы SMARTBAR</v>
      </c>
      <c r="E554" s="61">
        <v>14</v>
      </c>
      <c r="F554" s="19">
        <v>24</v>
      </c>
      <c r="G554" s="188" t="s">
        <v>25</v>
      </c>
      <c r="H554" s="8" t="s">
        <v>8</v>
      </c>
      <c r="I554" s="4" t="s">
        <v>7</v>
      </c>
      <c r="J554" s="35" t="s">
        <v>8</v>
      </c>
    </row>
    <row r="555" spans="1:11" x14ac:dyDescent="0.25">
      <c r="A555" s="19" t="s">
        <v>65</v>
      </c>
      <c r="B555" s="20">
        <v>14</v>
      </c>
      <c r="C555" s="19" t="s">
        <v>81</v>
      </c>
      <c r="D555" s="62" t="str">
        <f t="shared" si="78"/>
        <v xml:space="preserve">Только GRIT STRENGTH14Степперы SMARTSTEP (и 4 подставки) x 1 на человека </v>
      </c>
      <c r="E555" s="61">
        <v>14</v>
      </c>
      <c r="F555" s="19">
        <v>24</v>
      </c>
      <c r="G555" s="187"/>
      <c r="H555" s="8"/>
      <c r="I555" s="4"/>
      <c r="J555" s="35"/>
    </row>
    <row r="556" spans="1:11" x14ac:dyDescent="0.25">
      <c r="A556" s="19" t="s">
        <v>65</v>
      </c>
      <c r="B556" s="20">
        <v>14</v>
      </c>
      <c r="C556" s="39" t="s">
        <v>70</v>
      </c>
      <c r="D556" s="62" t="str">
        <f t="shared" si="78"/>
        <v>Только GRIT STRENGTH14Стойки</v>
      </c>
      <c r="E556" s="61">
        <v>2</v>
      </c>
      <c r="F556" s="19">
        <v>2</v>
      </c>
      <c r="G556" s="187"/>
      <c r="H556" s="8" t="s">
        <v>9</v>
      </c>
      <c r="I556" s="4" t="s">
        <v>11</v>
      </c>
      <c r="J556" s="35" t="s">
        <v>9</v>
      </c>
    </row>
    <row r="557" spans="1:11" x14ac:dyDescent="0.25">
      <c r="A557" s="19" t="s">
        <v>65</v>
      </c>
      <c r="B557" s="20">
        <v>14</v>
      </c>
      <c r="C557" s="39" t="s">
        <v>71</v>
      </c>
      <c r="D557" s="62" t="str">
        <f t="shared" si="78"/>
        <v>Только GRIT STRENGTH14Дополнительные весовые диски 1 кг</v>
      </c>
      <c r="E557" s="61">
        <f>$E$554*K557</f>
        <v>9.3333333333333321</v>
      </c>
      <c r="F557" s="19">
        <v>24</v>
      </c>
      <c r="G557" s="187"/>
      <c r="H557" s="4" t="s">
        <v>10</v>
      </c>
      <c r="I557" s="4" t="s">
        <v>11</v>
      </c>
      <c r="J557" s="36" t="s">
        <v>10</v>
      </c>
      <c r="K557" s="59">
        <f>F557/$F$437</f>
        <v>0.66666666666666663</v>
      </c>
    </row>
    <row r="558" spans="1:11" x14ac:dyDescent="0.25">
      <c r="A558" s="19" t="s">
        <v>65</v>
      </c>
      <c r="B558" s="20">
        <v>14</v>
      </c>
      <c r="C558" s="39" t="s">
        <v>72</v>
      </c>
      <c r="D558" s="62" t="str">
        <f t="shared" si="78"/>
        <v>Только GRIT STRENGTH14Дополнительные весовые диски 2,5 кг</v>
      </c>
      <c r="E558" s="61">
        <f t="shared" ref="E558:E562" si="87">$E$554*K558</f>
        <v>28</v>
      </c>
      <c r="F558" s="19">
        <v>72</v>
      </c>
      <c r="G558" s="187"/>
      <c r="H558" s="9" t="s">
        <v>18</v>
      </c>
      <c r="K558" s="59">
        <f t="shared" ref="K558:K562" si="88">F558/$F$437</f>
        <v>2</v>
      </c>
    </row>
    <row r="559" spans="1:11" x14ac:dyDescent="0.25">
      <c r="A559" s="19" t="s">
        <v>65</v>
      </c>
      <c r="B559" s="20">
        <v>14</v>
      </c>
      <c r="C559" s="39" t="s">
        <v>74</v>
      </c>
      <c r="D559" s="62" t="str">
        <f t="shared" si="78"/>
        <v>Только GRIT STRENGTH14Весовые диски 3,7 кг</v>
      </c>
      <c r="E559" s="61">
        <f t="shared" si="87"/>
        <v>18.666666666666664</v>
      </c>
      <c r="F559" s="19">
        <v>48</v>
      </c>
      <c r="G559" s="187"/>
      <c r="K559" s="59">
        <f t="shared" si="88"/>
        <v>1.3333333333333333</v>
      </c>
    </row>
    <row r="560" spans="1:11" x14ac:dyDescent="0.25">
      <c r="A560" s="19" t="s">
        <v>65</v>
      </c>
      <c r="B560" s="20">
        <v>14</v>
      </c>
      <c r="C560" s="39" t="s">
        <v>73</v>
      </c>
      <c r="D560" s="62" t="str">
        <f t="shared" si="78"/>
        <v>Только GRIT STRENGTH14Дополнительные весовые диски 5 кг</v>
      </c>
      <c r="E560" s="61">
        <f t="shared" si="87"/>
        <v>18.666666666666664</v>
      </c>
      <c r="F560" s="19">
        <v>48</v>
      </c>
      <c r="G560" s="187"/>
      <c r="K560" s="59">
        <f t="shared" si="88"/>
        <v>1.3333333333333333</v>
      </c>
    </row>
    <row r="561" spans="1:11" x14ac:dyDescent="0.25">
      <c r="A561" s="19" t="s">
        <v>65</v>
      </c>
      <c r="B561" s="20">
        <v>14</v>
      </c>
      <c r="C561" s="39" t="s">
        <v>75</v>
      </c>
      <c r="D561" s="62" t="str">
        <f t="shared" si="78"/>
        <v>Только GRIT STRENGTH14Весовые диски 7,5 кг</v>
      </c>
      <c r="E561" s="61">
        <f t="shared" si="87"/>
        <v>18.666666666666664</v>
      </c>
      <c r="F561" s="19">
        <v>48</v>
      </c>
      <c r="G561" s="187"/>
      <c r="K561" s="59">
        <f t="shared" si="88"/>
        <v>1.3333333333333333</v>
      </c>
    </row>
    <row r="562" spans="1:11" s="5" customFormat="1" x14ac:dyDescent="0.25">
      <c r="A562" s="19" t="s">
        <v>65</v>
      </c>
      <c r="B562" s="20">
        <v>14</v>
      </c>
      <c r="C562" s="39" t="s">
        <v>76</v>
      </c>
      <c r="D562" s="62" t="str">
        <f t="shared" si="78"/>
        <v>Только GRIT STRENGTH14Весовые диски 10 кг</v>
      </c>
      <c r="E562" s="61">
        <f t="shared" si="87"/>
        <v>18.666666666666664</v>
      </c>
      <c r="F562" s="23">
        <f>4*12</f>
        <v>48</v>
      </c>
      <c r="G562" s="189"/>
      <c r="H562" s="6"/>
      <c r="I562" s="6"/>
      <c r="J562" s="37"/>
      <c r="K562" s="59">
        <f t="shared" si="88"/>
        <v>1.3333333333333333</v>
      </c>
    </row>
    <row r="563" spans="1:11" ht="15" customHeight="1" x14ac:dyDescent="0.25">
      <c r="A563" s="19" t="s">
        <v>65</v>
      </c>
      <c r="B563" s="20">
        <v>15</v>
      </c>
      <c r="C563" s="19" t="s">
        <v>83</v>
      </c>
      <c r="D563" s="62" t="str">
        <f t="shared" si="78"/>
        <v>Только GRIT STRENGTH15Грифы SMARTBAR</v>
      </c>
      <c r="E563" s="61">
        <v>15</v>
      </c>
      <c r="F563" s="19">
        <v>24</v>
      </c>
      <c r="G563" s="188" t="s">
        <v>25</v>
      </c>
      <c r="H563" s="8" t="s">
        <v>8</v>
      </c>
      <c r="I563" s="4" t="s">
        <v>7</v>
      </c>
      <c r="J563" s="35" t="s">
        <v>8</v>
      </c>
    </row>
    <row r="564" spans="1:11" x14ac:dyDescent="0.25">
      <c r="A564" s="19" t="s">
        <v>65</v>
      </c>
      <c r="B564" s="20">
        <v>15</v>
      </c>
      <c r="C564" s="19" t="s">
        <v>81</v>
      </c>
      <c r="D564" s="62" t="str">
        <f t="shared" si="78"/>
        <v xml:space="preserve">Только GRIT STRENGTH15Степперы SMARTSTEP (и 4 подставки) x 1 на человека </v>
      </c>
      <c r="E564" s="61">
        <v>15</v>
      </c>
      <c r="F564" s="19">
        <v>24</v>
      </c>
      <c r="G564" s="187"/>
      <c r="H564" s="8"/>
      <c r="I564" s="4"/>
      <c r="J564" s="35"/>
    </row>
    <row r="565" spans="1:11" x14ac:dyDescent="0.25">
      <c r="A565" s="19" t="s">
        <v>65</v>
      </c>
      <c r="B565" s="20">
        <v>15</v>
      </c>
      <c r="C565" s="39" t="s">
        <v>70</v>
      </c>
      <c r="D565" s="62" t="str">
        <f t="shared" si="78"/>
        <v>Только GRIT STRENGTH15Стойки</v>
      </c>
      <c r="E565" s="61">
        <v>2</v>
      </c>
      <c r="F565" s="19">
        <v>2</v>
      </c>
      <c r="G565" s="187"/>
      <c r="H565" s="8" t="s">
        <v>9</v>
      </c>
      <c r="I565" s="4" t="s">
        <v>11</v>
      </c>
      <c r="J565" s="35" t="s">
        <v>9</v>
      </c>
    </row>
    <row r="566" spans="1:11" x14ac:dyDescent="0.25">
      <c r="A566" s="19" t="s">
        <v>65</v>
      </c>
      <c r="B566" s="20">
        <v>15</v>
      </c>
      <c r="C566" s="39" t="s">
        <v>71</v>
      </c>
      <c r="D566" s="62" t="str">
        <f t="shared" si="78"/>
        <v>Только GRIT STRENGTH15Дополнительные весовые диски 1 кг</v>
      </c>
      <c r="E566" s="61">
        <f>$E$563*K566</f>
        <v>10</v>
      </c>
      <c r="F566" s="19">
        <v>24</v>
      </c>
      <c r="G566" s="187"/>
      <c r="H566" s="4" t="s">
        <v>10</v>
      </c>
      <c r="I566" s="4" t="s">
        <v>11</v>
      </c>
      <c r="J566" s="36" t="s">
        <v>10</v>
      </c>
      <c r="K566" s="59">
        <f>F566/$F$437</f>
        <v>0.66666666666666663</v>
      </c>
    </row>
    <row r="567" spans="1:11" x14ac:dyDescent="0.25">
      <c r="A567" s="19" t="s">
        <v>65</v>
      </c>
      <c r="B567" s="20">
        <v>15</v>
      </c>
      <c r="C567" s="39" t="s">
        <v>72</v>
      </c>
      <c r="D567" s="62" t="str">
        <f t="shared" si="78"/>
        <v>Только GRIT STRENGTH15Дополнительные весовые диски 2,5 кг</v>
      </c>
      <c r="E567" s="61">
        <f t="shared" ref="E567:E571" si="89">$E$563*K567</f>
        <v>30</v>
      </c>
      <c r="F567" s="19">
        <v>72</v>
      </c>
      <c r="G567" s="187"/>
      <c r="H567" s="9" t="s">
        <v>18</v>
      </c>
      <c r="K567" s="59">
        <f t="shared" ref="K567:K571" si="90">F567/$F$437</f>
        <v>2</v>
      </c>
    </row>
    <row r="568" spans="1:11" x14ac:dyDescent="0.25">
      <c r="A568" s="19" t="s">
        <v>65</v>
      </c>
      <c r="B568" s="20">
        <v>15</v>
      </c>
      <c r="C568" s="39" t="s">
        <v>74</v>
      </c>
      <c r="D568" s="62" t="str">
        <f t="shared" si="78"/>
        <v>Только GRIT STRENGTH15Весовые диски 3,7 кг</v>
      </c>
      <c r="E568" s="61">
        <f t="shared" si="89"/>
        <v>20</v>
      </c>
      <c r="F568" s="19">
        <v>48</v>
      </c>
      <c r="G568" s="187"/>
      <c r="K568" s="59">
        <f t="shared" si="90"/>
        <v>1.3333333333333333</v>
      </c>
    </row>
    <row r="569" spans="1:11" x14ac:dyDescent="0.25">
      <c r="A569" s="19" t="s">
        <v>65</v>
      </c>
      <c r="B569" s="20">
        <v>15</v>
      </c>
      <c r="C569" s="39" t="s">
        <v>73</v>
      </c>
      <c r="D569" s="62" t="str">
        <f t="shared" si="78"/>
        <v>Только GRIT STRENGTH15Дополнительные весовые диски 5 кг</v>
      </c>
      <c r="E569" s="61">
        <f t="shared" si="89"/>
        <v>20</v>
      </c>
      <c r="F569" s="19">
        <v>48</v>
      </c>
      <c r="G569" s="187"/>
      <c r="K569" s="59">
        <f t="shared" si="90"/>
        <v>1.3333333333333333</v>
      </c>
    </row>
    <row r="570" spans="1:11" x14ac:dyDescent="0.25">
      <c r="A570" s="19" t="s">
        <v>65</v>
      </c>
      <c r="B570" s="20">
        <v>15</v>
      </c>
      <c r="C570" s="39" t="s">
        <v>75</v>
      </c>
      <c r="D570" s="62" t="str">
        <f t="shared" si="78"/>
        <v>Только GRIT STRENGTH15Весовые диски 7,5 кг</v>
      </c>
      <c r="E570" s="61">
        <f t="shared" si="89"/>
        <v>20</v>
      </c>
      <c r="F570" s="19">
        <v>48</v>
      </c>
      <c r="G570" s="187"/>
      <c r="K570" s="59">
        <f t="shared" si="90"/>
        <v>1.3333333333333333</v>
      </c>
    </row>
    <row r="571" spans="1:11" s="5" customFormat="1" x14ac:dyDescent="0.25">
      <c r="A571" s="19" t="s">
        <v>65</v>
      </c>
      <c r="B571" s="20">
        <v>15</v>
      </c>
      <c r="C571" s="39" t="s">
        <v>76</v>
      </c>
      <c r="D571" s="62" t="str">
        <f t="shared" si="78"/>
        <v>Только GRIT STRENGTH15Весовые диски 10 кг</v>
      </c>
      <c r="E571" s="61">
        <f t="shared" si="89"/>
        <v>20</v>
      </c>
      <c r="F571" s="23">
        <f>4*12</f>
        <v>48</v>
      </c>
      <c r="G571" s="189"/>
      <c r="H571" s="6"/>
      <c r="I571" s="6"/>
      <c r="J571" s="37"/>
      <c r="K571" s="59">
        <f t="shared" si="90"/>
        <v>1.3333333333333333</v>
      </c>
    </row>
    <row r="572" spans="1:11" ht="15" customHeight="1" x14ac:dyDescent="0.25">
      <c r="A572" s="19" t="s">
        <v>65</v>
      </c>
      <c r="B572" s="20">
        <v>16</v>
      </c>
      <c r="C572" s="19" t="s">
        <v>83</v>
      </c>
      <c r="D572" s="62" t="str">
        <f t="shared" si="78"/>
        <v>Только GRIT STRENGTH16Грифы SMARTBAR</v>
      </c>
      <c r="E572" s="61">
        <v>16</v>
      </c>
      <c r="F572" s="19">
        <v>24</v>
      </c>
      <c r="G572" s="188" t="s">
        <v>25</v>
      </c>
      <c r="H572" s="8" t="s">
        <v>8</v>
      </c>
      <c r="I572" s="4" t="s">
        <v>7</v>
      </c>
      <c r="J572" s="35" t="s">
        <v>8</v>
      </c>
    </row>
    <row r="573" spans="1:11" x14ac:dyDescent="0.25">
      <c r="A573" s="19" t="s">
        <v>65</v>
      </c>
      <c r="B573" s="20">
        <v>16</v>
      </c>
      <c r="C573" s="19" t="s">
        <v>81</v>
      </c>
      <c r="D573" s="62" t="str">
        <f t="shared" si="78"/>
        <v xml:space="preserve">Только GRIT STRENGTH16Степперы SMARTSTEP (и 4 подставки) x 1 на человека </v>
      </c>
      <c r="E573" s="61">
        <v>16</v>
      </c>
      <c r="F573" s="19">
        <v>24</v>
      </c>
      <c r="G573" s="187"/>
      <c r="H573" s="8"/>
      <c r="I573" s="4"/>
      <c r="J573" s="35"/>
    </row>
    <row r="574" spans="1:11" x14ac:dyDescent="0.25">
      <c r="A574" s="19" t="s">
        <v>65</v>
      </c>
      <c r="B574" s="20">
        <v>16</v>
      </c>
      <c r="C574" s="39" t="s">
        <v>70</v>
      </c>
      <c r="D574" s="62" t="str">
        <f t="shared" si="78"/>
        <v>Только GRIT STRENGTH16Стойки</v>
      </c>
      <c r="E574" s="61">
        <v>2</v>
      </c>
      <c r="F574" s="19">
        <v>2</v>
      </c>
      <c r="G574" s="187"/>
      <c r="H574" s="8" t="s">
        <v>9</v>
      </c>
      <c r="I574" s="4" t="s">
        <v>11</v>
      </c>
      <c r="J574" s="35" t="s">
        <v>9</v>
      </c>
    </row>
    <row r="575" spans="1:11" x14ac:dyDescent="0.25">
      <c r="A575" s="19" t="s">
        <v>65</v>
      </c>
      <c r="B575" s="20">
        <v>16</v>
      </c>
      <c r="C575" s="39" t="s">
        <v>71</v>
      </c>
      <c r="D575" s="62" t="str">
        <f t="shared" si="78"/>
        <v>Только GRIT STRENGTH16Дополнительные весовые диски 1 кг</v>
      </c>
      <c r="E575" s="61">
        <f>$E$572*K575</f>
        <v>10.666666666666666</v>
      </c>
      <c r="F575" s="19">
        <v>24</v>
      </c>
      <c r="G575" s="187"/>
      <c r="H575" s="4" t="s">
        <v>10</v>
      </c>
      <c r="I575" s="4" t="s">
        <v>11</v>
      </c>
      <c r="J575" s="36" t="s">
        <v>10</v>
      </c>
      <c r="K575" s="59">
        <f>F575/$F$437</f>
        <v>0.66666666666666663</v>
      </c>
    </row>
    <row r="576" spans="1:11" x14ac:dyDescent="0.25">
      <c r="A576" s="19" t="s">
        <v>65</v>
      </c>
      <c r="B576" s="20">
        <v>16</v>
      </c>
      <c r="C576" s="39" t="s">
        <v>72</v>
      </c>
      <c r="D576" s="62" t="str">
        <f t="shared" si="78"/>
        <v>Только GRIT STRENGTH16Дополнительные весовые диски 2,5 кг</v>
      </c>
      <c r="E576" s="61">
        <f t="shared" ref="E576:E580" si="91">$E$572*K576</f>
        <v>32</v>
      </c>
      <c r="F576" s="19">
        <v>72</v>
      </c>
      <c r="G576" s="187"/>
      <c r="H576" s="9" t="s">
        <v>18</v>
      </c>
      <c r="K576" s="59">
        <f t="shared" ref="K576:K580" si="92">F576/$F$437</f>
        <v>2</v>
      </c>
    </row>
    <row r="577" spans="1:11" x14ac:dyDescent="0.25">
      <c r="A577" s="19" t="s">
        <v>65</v>
      </c>
      <c r="B577" s="20">
        <v>16</v>
      </c>
      <c r="C577" s="39" t="s">
        <v>74</v>
      </c>
      <c r="D577" s="62" t="str">
        <f t="shared" si="78"/>
        <v>Только GRIT STRENGTH16Весовые диски 3,7 кг</v>
      </c>
      <c r="E577" s="61">
        <f t="shared" si="91"/>
        <v>21.333333333333332</v>
      </c>
      <c r="F577" s="19">
        <v>48</v>
      </c>
      <c r="G577" s="187"/>
      <c r="K577" s="59">
        <f t="shared" si="92"/>
        <v>1.3333333333333333</v>
      </c>
    </row>
    <row r="578" spans="1:11" x14ac:dyDescent="0.25">
      <c r="A578" s="19" t="s">
        <v>65</v>
      </c>
      <c r="B578" s="20">
        <v>16</v>
      </c>
      <c r="C578" s="39" t="s">
        <v>73</v>
      </c>
      <c r="D578" s="62" t="str">
        <f t="shared" si="78"/>
        <v>Только GRIT STRENGTH16Дополнительные весовые диски 5 кг</v>
      </c>
      <c r="E578" s="61">
        <f t="shared" si="91"/>
        <v>21.333333333333332</v>
      </c>
      <c r="F578" s="19">
        <v>48</v>
      </c>
      <c r="G578" s="187"/>
      <c r="K578" s="59">
        <f t="shared" si="92"/>
        <v>1.3333333333333333</v>
      </c>
    </row>
    <row r="579" spans="1:11" x14ac:dyDescent="0.25">
      <c r="A579" s="19" t="s">
        <v>65</v>
      </c>
      <c r="B579" s="20">
        <v>16</v>
      </c>
      <c r="C579" s="39" t="s">
        <v>75</v>
      </c>
      <c r="D579" s="62" t="str">
        <f t="shared" si="78"/>
        <v>Только GRIT STRENGTH16Весовые диски 7,5 кг</v>
      </c>
      <c r="E579" s="61">
        <f t="shared" si="91"/>
        <v>21.333333333333332</v>
      </c>
      <c r="F579" s="19">
        <v>48</v>
      </c>
      <c r="G579" s="187"/>
      <c r="K579" s="59">
        <f t="shared" si="92"/>
        <v>1.3333333333333333</v>
      </c>
    </row>
    <row r="580" spans="1:11" s="5" customFormat="1" x14ac:dyDescent="0.25">
      <c r="A580" s="19" t="s">
        <v>65</v>
      </c>
      <c r="B580" s="20">
        <v>16</v>
      </c>
      <c r="C580" s="39" t="s">
        <v>76</v>
      </c>
      <c r="D580" s="62" t="str">
        <f t="shared" si="78"/>
        <v>Только GRIT STRENGTH16Весовые диски 10 кг</v>
      </c>
      <c r="E580" s="61">
        <f t="shared" si="91"/>
        <v>21.333333333333332</v>
      </c>
      <c r="F580" s="23">
        <f>4*12</f>
        <v>48</v>
      </c>
      <c r="G580" s="189"/>
      <c r="H580" s="6"/>
      <c r="I580" s="6"/>
      <c r="J580" s="37"/>
      <c r="K580" s="59">
        <f t="shared" si="92"/>
        <v>1.3333333333333333</v>
      </c>
    </row>
    <row r="581" spans="1:11" ht="15" customHeight="1" x14ac:dyDescent="0.25">
      <c r="A581" s="19" t="s">
        <v>65</v>
      </c>
      <c r="B581" s="20">
        <v>17</v>
      </c>
      <c r="C581" s="19" t="s">
        <v>83</v>
      </c>
      <c r="D581" s="62" t="str">
        <f t="shared" si="78"/>
        <v>Только GRIT STRENGTH17Грифы SMARTBAR</v>
      </c>
      <c r="E581" s="61">
        <v>17</v>
      </c>
      <c r="F581" s="19">
        <v>24</v>
      </c>
      <c r="G581" s="188" t="s">
        <v>25</v>
      </c>
      <c r="H581" s="8" t="s">
        <v>8</v>
      </c>
      <c r="I581" s="4" t="s">
        <v>7</v>
      </c>
      <c r="J581" s="35" t="s">
        <v>8</v>
      </c>
    </row>
    <row r="582" spans="1:11" x14ac:dyDescent="0.25">
      <c r="A582" s="19" t="s">
        <v>65</v>
      </c>
      <c r="B582" s="20">
        <v>17</v>
      </c>
      <c r="C582" s="19" t="s">
        <v>81</v>
      </c>
      <c r="D582" s="62" t="str">
        <f t="shared" ref="D582:D645" si="93">A582&amp;B582&amp;C582</f>
        <v xml:space="preserve">Только GRIT STRENGTH17Степперы SMARTSTEP (и 4 подставки) x 1 на человека </v>
      </c>
      <c r="E582" s="61">
        <v>17</v>
      </c>
      <c r="F582" s="19">
        <v>24</v>
      </c>
      <c r="G582" s="187"/>
      <c r="H582" s="8"/>
      <c r="I582" s="4"/>
      <c r="J582" s="35"/>
    </row>
    <row r="583" spans="1:11" x14ac:dyDescent="0.25">
      <c r="A583" s="19" t="s">
        <v>65</v>
      </c>
      <c r="B583" s="20">
        <v>17</v>
      </c>
      <c r="C583" s="39" t="s">
        <v>70</v>
      </c>
      <c r="D583" s="62" t="str">
        <f t="shared" si="93"/>
        <v>Только GRIT STRENGTH17Стойки</v>
      </c>
      <c r="E583" s="61">
        <v>2</v>
      </c>
      <c r="F583" s="19">
        <v>2</v>
      </c>
      <c r="G583" s="187"/>
      <c r="H583" s="8" t="s">
        <v>9</v>
      </c>
      <c r="I583" s="4" t="s">
        <v>11</v>
      </c>
      <c r="J583" s="35" t="s">
        <v>9</v>
      </c>
    </row>
    <row r="584" spans="1:11" x14ac:dyDescent="0.25">
      <c r="A584" s="19" t="s">
        <v>65</v>
      </c>
      <c r="B584" s="20">
        <v>17</v>
      </c>
      <c r="C584" s="39" t="s">
        <v>71</v>
      </c>
      <c r="D584" s="62" t="str">
        <f t="shared" si="93"/>
        <v>Только GRIT STRENGTH17Дополнительные весовые диски 1 кг</v>
      </c>
      <c r="E584" s="61">
        <f>$E$581*K584</f>
        <v>11.333333333333332</v>
      </c>
      <c r="F584" s="19">
        <v>24</v>
      </c>
      <c r="G584" s="187"/>
      <c r="H584" s="4" t="s">
        <v>10</v>
      </c>
      <c r="I584" s="4" t="s">
        <v>11</v>
      </c>
      <c r="J584" s="36" t="s">
        <v>10</v>
      </c>
      <c r="K584" s="59">
        <f>F584/$F$437</f>
        <v>0.66666666666666663</v>
      </c>
    </row>
    <row r="585" spans="1:11" x14ac:dyDescent="0.25">
      <c r="A585" s="19" t="s">
        <v>65</v>
      </c>
      <c r="B585" s="20">
        <v>17</v>
      </c>
      <c r="C585" s="39" t="s">
        <v>72</v>
      </c>
      <c r="D585" s="62" t="str">
        <f t="shared" si="93"/>
        <v>Только GRIT STRENGTH17Дополнительные весовые диски 2,5 кг</v>
      </c>
      <c r="E585" s="61">
        <f t="shared" ref="E585:E589" si="94">$E$581*K585</f>
        <v>34</v>
      </c>
      <c r="F585" s="19">
        <v>72</v>
      </c>
      <c r="G585" s="187"/>
      <c r="H585" s="9" t="s">
        <v>18</v>
      </c>
      <c r="K585" s="59">
        <f t="shared" ref="K585:K589" si="95">F585/$F$437</f>
        <v>2</v>
      </c>
    </row>
    <row r="586" spans="1:11" x14ac:dyDescent="0.25">
      <c r="A586" s="19" t="s">
        <v>65</v>
      </c>
      <c r="B586" s="20">
        <v>17</v>
      </c>
      <c r="C586" s="39" t="s">
        <v>74</v>
      </c>
      <c r="D586" s="62" t="str">
        <f t="shared" si="93"/>
        <v>Только GRIT STRENGTH17Весовые диски 3,7 кг</v>
      </c>
      <c r="E586" s="61">
        <f t="shared" si="94"/>
        <v>22.666666666666664</v>
      </c>
      <c r="F586" s="19">
        <v>48</v>
      </c>
      <c r="G586" s="187"/>
      <c r="K586" s="59">
        <f t="shared" si="95"/>
        <v>1.3333333333333333</v>
      </c>
    </row>
    <row r="587" spans="1:11" x14ac:dyDescent="0.25">
      <c r="A587" s="19" t="s">
        <v>65</v>
      </c>
      <c r="B587" s="20">
        <v>17</v>
      </c>
      <c r="C587" s="39" t="s">
        <v>73</v>
      </c>
      <c r="D587" s="62" t="str">
        <f t="shared" si="93"/>
        <v>Только GRIT STRENGTH17Дополнительные весовые диски 5 кг</v>
      </c>
      <c r="E587" s="61">
        <f t="shared" si="94"/>
        <v>22.666666666666664</v>
      </c>
      <c r="F587" s="19">
        <v>48</v>
      </c>
      <c r="G587" s="187"/>
      <c r="K587" s="59">
        <f t="shared" si="95"/>
        <v>1.3333333333333333</v>
      </c>
    </row>
    <row r="588" spans="1:11" x14ac:dyDescent="0.25">
      <c r="A588" s="19" t="s">
        <v>65</v>
      </c>
      <c r="B588" s="20">
        <v>17</v>
      </c>
      <c r="C588" s="39" t="s">
        <v>75</v>
      </c>
      <c r="D588" s="62" t="str">
        <f t="shared" si="93"/>
        <v>Только GRIT STRENGTH17Весовые диски 7,5 кг</v>
      </c>
      <c r="E588" s="61">
        <f t="shared" si="94"/>
        <v>22.666666666666664</v>
      </c>
      <c r="F588" s="19">
        <v>48</v>
      </c>
      <c r="G588" s="187"/>
      <c r="K588" s="59">
        <f t="shared" si="95"/>
        <v>1.3333333333333333</v>
      </c>
    </row>
    <row r="589" spans="1:11" s="5" customFormat="1" x14ac:dyDescent="0.25">
      <c r="A589" s="19" t="s">
        <v>65</v>
      </c>
      <c r="B589" s="20">
        <v>17</v>
      </c>
      <c r="C589" s="39" t="s">
        <v>76</v>
      </c>
      <c r="D589" s="62" t="str">
        <f t="shared" si="93"/>
        <v>Только GRIT STRENGTH17Весовые диски 10 кг</v>
      </c>
      <c r="E589" s="61">
        <f t="shared" si="94"/>
        <v>22.666666666666664</v>
      </c>
      <c r="F589" s="23">
        <f>4*12</f>
        <v>48</v>
      </c>
      <c r="G589" s="189"/>
      <c r="H589" s="6"/>
      <c r="I589" s="6"/>
      <c r="J589" s="37"/>
      <c r="K589" s="59">
        <f t="shared" si="95"/>
        <v>1.3333333333333333</v>
      </c>
    </row>
    <row r="590" spans="1:11" ht="15" customHeight="1" x14ac:dyDescent="0.25">
      <c r="A590" s="19" t="s">
        <v>65</v>
      </c>
      <c r="B590" s="20">
        <v>18</v>
      </c>
      <c r="C590" s="19" t="s">
        <v>83</v>
      </c>
      <c r="D590" s="62" t="str">
        <f t="shared" si="93"/>
        <v>Только GRIT STRENGTH18Грифы SMARTBAR</v>
      </c>
      <c r="E590" s="61">
        <v>18</v>
      </c>
      <c r="F590" s="19">
        <v>24</v>
      </c>
      <c r="G590" s="188" t="s">
        <v>25</v>
      </c>
      <c r="H590" s="8" t="s">
        <v>8</v>
      </c>
      <c r="I590" s="4" t="s">
        <v>7</v>
      </c>
      <c r="J590" s="35" t="s">
        <v>8</v>
      </c>
    </row>
    <row r="591" spans="1:11" x14ac:dyDescent="0.25">
      <c r="A591" s="19" t="s">
        <v>65</v>
      </c>
      <c r="B591" s="20">
        <v>18</v>
      </c>
      <c r="C591" s="19" t="s">
        <v>81</v>
      </c>
      <c r="D591" s="62" t="str">
        <f t="shared" si="93"/>
        <v xml:space="preserve">Только GRIT STRENGTH18Степперы SMARTSTEP (и 4 подставки) x 1 на человека </v>
      </c>
      <c r="E591" s="61">
        <v>18</v>
      </c>
      <c r="F591" s="19">
        <v>24</v>
      </c>
      <c r="G591" s="187"/>
      <c r="H591" s="8"/>
      <c r="I591" s="4"/>
      <c r="J591" s="35"/>
    </row>
    <row r="592" spans="1:11" x14ac:dyDescent="0.25">
      <c r="A592" s="19" t="s">
        <v>65</v>
      </c>
      <c r="B592" s="20">
        <v>18</v>
      </c>
      <c r="C592" s="39" t="s">
        <v>70</v>
      </c>
      <c r="D592" s="62" t="str">
        <f t="shared" si="93"/>
        <v>Только GRIT STRENGTH18Стойки</v>
      </c>
      <c r="E592" s="61">
        <v>2</v>
      </c>
      <c r="F592" s="19">
        <v>2</v>
      </c>
      <c r="G592" s="187"/>
      <c r="H592" s="8" t="s">
        <v>9</v>
      </c>
      <c r="I592" s="4" t="s">
        <v>11</v>
      </c>
      <c r="J592" s="35" t="s">
        <v>9</v>
      </c>
    </row>
    <row r="593" spans="1:11" x14ac:dyDescent="0.25">
      <c r="A593" s="19" t="s">
        <v>65</v>
      </c>
      <c r="B593" s="20">
        <v>18</v>
      </c>
      <c r="C593" s="39" t="s">
        <v>71</v>
      </c>
      <c r="D593" s="62" t="str">
        <f t="shared" si="93"/>
        <v>Только GRIT STRENGTH18Дополнительные весовые диски 1 кг</v>
      </c>
      <c r="E593" s="61">
        <f>$E$590*K593</f>
        <v>12</v>
      </c>
      <c r="F593" s="19">
        <v>24</v>
      </c>
      <c r="G593" s="187"/>
      <c r="H593" s="4" t="s">
        <v>10</v>
      </c>
      <c r="I593" s="4" t="s">
        <v>11</v>
      </c>
      <c r="J593" s="36" t="s">
        <v>10</v>
      </c>
      <c r="K593" s="59">
        <f>F593/$F$437</f>
        <v>0.66666666666666663</v>
      </c>
    </row>
    <row r="594" spans="1:11" x14ac:dyDescent="0.25">
      <c r="A594" s="19" t="s">
        <v>65</v>
      </c>
      <c r="B594" s="20">
        <v>18</v>
      </c>
      <c r="C594" s="39" t="s">
        <v>72</v>
      </c>
      <c r="D594" s="62" t="str">
        <f t="shared" si="93"/>
        <v>Только GRIT STRENGTH18Дополнительные весовые диски 2,5 кг</v>
      </c>
      <c r="E594" s="61">
        <f t="shared" ref="E594:E598" si="96">$E$590*K594</f>
        <v>36</v>
      </c>
      <c r="F594" s="19">
        <v>72</v>
      </c>
      <c r="G594" s="187"/>
      <c r="H594" s="9" t="s">
        <v>18</v>
      </c>
      <c r="K594" s="59">
        <f t="shared" ref="K594:K598" si="97">F594/$F$437</f>
        <v>2</v>
      </c>
    </row>
    <row r="595" spans="1:11" x14ac:dyDescent="0.25">
      <c r="A595" s="19" t="s">
        <v>65</v>
      </c>
      <c r="B595" s="20">
        <v>18</v>
      </c>
      <c r="C595" s="39" t="s">
        <v>74</v>
      </c>
      <c r="D595" s="62" t="str">
        <f t="shared" si="93"/>
        <v>Только GRIT STRENGTH18Весовые диски 3,7 кг</v>
      </c>
      <c r="E595" s="61">
        <f t="shared" si="96"/>
        <v>24</v>
      </c>
      <c r="F595" s="19">
        <v>48</v>
      </c>
      <c r="G595" s="187"/>
      <c r="K595" s="59">
        <f t="shared" si="97"/>
        <v>1.3333333333333333</v>
      </c>
    </row>
    <row r="596" spans="1:11" x14ac:dyDescent="0.25">
      <c r="A596" s="19" t="s">
        <v>65</v>
      </c>
      <c r="B596" s="20">
        <v>18</v>
      </c>
      <c r="C596" s="39" t="s">
        <v>73</v>
      </c>
      <c r="D596" s="62" t="str">
        <f t="shared" si="93"/>
        <v>Только GRIT STRENGTH18Дополнительные весовые диски 5 кг</v>
      </c>
      <c r="E596" s="61">
        <f t="shared" si="96"/>
        <v>24</v>
      </c>
      <c r="F596" s="19">
        <v>48</v>
      </c>
      <c r="G596" s="187"/>
      <c r="K596" s="59">
        <f t="shared" si="97"/>
        <v>1.3333333333333333</v>
      </c>
    </row>
    <row r="597" spans="1:11" x14ac:dyDescent="0.25">
      <c r="A597" s="19" t="s">
        <v>65</v>
      </c>
      <c r="B597" s="20">
        <v>18</v>
      </c>
      <c r="C597" s="39" t="s">
        <v>75</v>
      </c>
      <c r="D597" s="62" t="str">
        <f t="shared" si="93"/>
        <v>Только GRIT STRENGTH18Весовые диски 7,5 кг</v>
      </c>
      <c r="E597" s="61">
        <f t="shared" si="96"/>
        <v>24</v>
      </c>
      <c r="F597" s="19">
        <v>48</v>
      </c>
      <c r="G597" s="187"/>
      <c r="K597" s="59">
        <f t="shared" si="97"/>
        <v>1.3333333333333333</v>
      </c>
    </row>
    <row r="598" spans="1:11" s="5" customFormat="1" x14ac:dyDescent="0.25">
      <c r="A598" s="19" t="s">
        <v>65</v>
      </c>
      <c r="B598" s="20">
        <v>18</v>
      </c>
      <c r="C598" s="39" t="s">
        <v>76</v>
      </c>
      <c r="D598" s="62" t="str">
        <f t="shared" si="93"/>
        <v>Только GRIT STRENGTH18Весовые диски 10 кг</v>
      </c>
      <c r="E598" s="61">
        <f t="shared" si="96"/>
        <v>24</v>
      </c>
      <c r="F598" s="23">
        <f>4*12</f>
        <v>48</v>
      </c>
      <c r="G598" s="189"/>
      <c r="H598" s="6"/>
      <c r="I598" s="6"/>
      <c r="J598" s="37"/>
      <c r="K598" s="59">
        <f t="shared" si="97"/>
        <v>1.3333333333333333</v>
      </c>
    </row>
    <row r="599" spans="1:11" ht="15" customHeight="1" x14ac:dyDescent="0.25">
      <c r="A599" s="19" t="s">
        <v>65</v>
      </c>
      <c r="B599" s="20">
        <v>19</v>
      </c>
      <c r="C599" s="19" t="s">
        <v>83</v>
      </c>
      <c r="D599" s="62" t="str">
        <f t="shared" si="93"/>
        <v>Только GRIT STRENGTH19Грифы SMARTBAR</v>
      </c>
      <c r="E599" s="61">
        <v>19</v>
      </c>
      <c r="F599" s="19">
        <v>24</v>
      </c>
      <c r="G599" s="188" t="s">
        <v>25</v>
      </c>
      <c r="H599" s="8" t="s">
        <v>8</v>
      </c>
      <c r="I599" s="4" t="s">
        <v>7</v>
      </c>
      <c r="J599" s="35" t="s">
        <v>8</v>
      </c>
    </row>
    <row r="600" spans="1:11" x14ac:dyDescent="0.25">
      <c r="A600" s="19" t="s">
        <v>65</v>
      </c>
      <c r="B600" s="20">
        <v>19</v>
      </c>
      <c r="C600" s="19" t="s">
        <v>81</v>
      </c>
      <c r="D600" s="62" t="str">
        <f t="shared" si="93"/>
        <v xml:space="preserve">Только GRIT STRENGTH19Степперы SMARTSTEP (и 4 подставки) x 1 на человека </v>
      </c>
      <c r="E600" s="61">
        <v>19</v>
      </c>
      <c r="F600" s="19">
        <v>24</v>
      </c>
      <c r="G600" s="187"/>
      <c r="H600" s="8"/>
      <c r="I600" s="4"/>
      <c r="J600" s="35"/>
    </row>
    <row r="601" spans="1:11" x14ac:dyDescent="0.25">
      <c r="A601" s="19" t="s">
        <v>65</v>
      </c>
      <c r="B601" s="20">
        <v>19</v>
      </c>
      <c r="C601" s="39" t="s">
        <v>70</v>
      </c>
      <c r="D601" s="62" t="str">
        <f t="shared" si="93"/>
        <v>Только GRIT STRENGTH19Стойки</v>
      </c>
      <c r="E601" s="61">
        <v>2</v>
      </c>
      <c r="F601" s="19">
        <v>2</v>
      </c>
      <c r="G601" s="187"/>
      <c r="H601" s="8" t="s">
        <v>9</v>
      </c>
      <c r="I601" s="4" t="s">
        <v>11</v>
      </c>
      <c r="J601" s="35" t="s">
        <v>9</v>
      </c>
    </row>
    <row r="602" spans="1:11" x14ac:dyDescent="0.25">
      <c r="A602" s="19" t="s">
        <v>65</v>
      </c>
      <c r="B602" s="20">
        <v>19</v>
      </c>
      <c r="C602" s="39" t="s">
        <v>71</v>
      </c>
      <c r="D602" s="62" t="str">
        <f t="shared" si="93"/>
        <v>Только GRIT STRENGTH19Дополнительные весовые диски 1 кг</v>
      </c>
      <c r="E602" s="61">
        <f>$E$599*K602</f>
        <v>12.666666666666666</v>
      </c>
      <c r="F602" s="19">
        <v>24</v>
      </c>
      <c r="G602" s="187"/>
      <c r="H602" s="4" t="s">
        <v>10</v>
      </c>
      <c r="I602" s="4" t="s">
        <v>11</v>
      </c>
      <c r="J602" s="36" t="s">
        <v>10</v>
      </c>
      <c r="K602" s="59">
        <f>F602/$F$437</f>
        <v>0.66666666666666663</v>
      </c>
    </row>
    <row r="603" spans="1:11" x14ac:dyDescent="0.25">
      <c r="A603" s="19" t="s">
        <v>65</v>
      </c>
      <c r="B603" s="20">
        <v>19</v>
      </c>
      <c r="C603" s="39" t="s">
        <v>72</v>
      </c>
      <c r="D603" s="62" t="str">
        <f t="shared" si="93"/>
        <v>Только GRIT STRENGTH19Дополнительные весовые диски 2,5 кг</v>
      </c>
      <c r="E603" s="61">
        <f t="shared" ref="E603:E607" si="98">$E$599*K603</f>
        <v>38</v>
      </c>
      <c r="F603" s="19">
        <v>72</v>
      </c>
      <c r="G603" s="187"/>
      <c r="H603" s="9" t="s">
        <v>18</v>
      </c>
      <c r="K603" s="59">
        <f t="shared" ref="K603:K607" si="99">F603/$F$437</f>
        <v>2</v>
      </c>
    </row>
    <row r="604" spans="1:11" x14ac:dyDescent="0.25">
      <c r="A604" s="19" t="s">
        <v>65</v>
      </c>
      <c r="B604" s="20">
        <v>19</v>
      </c>
      <c r="C604" s="39" t="s">
        <v>74</v>
      </c>
      <c r="D604" s="62" t="str">
        <f t="shared" si="93"/>
        <v>Только GRIT STRENGTH19Весовые диски 3,7 кг</v>
      </c>
      <c r="E604" s="61">
        <f t="shared" si="98"/>
        <v>25.333333333333332</v>
      </c>
      <c r="F604" s="19">
        <v>48</v>
      </c>
      <c r="G604" s="187"/>
      <c r="K604" s="59">
        <f t="shared" si="99"/>
        <v>1.3333333333333333</v>
      </c>
    </row>
    <row r="605" spans="1:11" x14ac:dyDescent="0.25">
      <c r="A605" s="19" t="s">
        <v>65</v>
      </c>
      <c r="B605" s="20">
        <v>19</v>
      </c>
      <c r="C605" s="39" t="s">
        <v>73</v>
      </c>
      <c r="D605" s="62" t="str">
        <f t="shared" si="93"/>
        <v>Только GRIT STRENGTH19Дополнительные весовые диски 5 кг</v>
      </c>
      <c r="E605" s="61">
        <f t="shared" si="98"/>
        <v>25.333333333333332</v>
      </c>
      <c r="F605" s="19">
        <v>48</v>
      </c>
      <c r="G605" s="187"/>
      <c r="K605" s="59">
        <f t="shared" si="99"/>
        <v>1.3333333333333333</v>
      </c>
    </row>
    <row r="606" spans="1:11" x14ac:dyDescent="0.25">
      <c r="A606" s="19" t="s">
        <v>65</v>
      </c>
      <c r="B606" s="20">
        <v>19</v>
      </c>
      <c r="C606" s="39" t="s">
        <v>75</v>
      </c>
      <c r="D606" s="62" t="str">
        <f t="shared" si="93"/>
        <v>Только GRIT STRENGTH19Весовые диски 7,5 кг</v>
      </c>
      <c r="E606" s="61">
        <f t="shared" si="98"/>
        <v>25.333333333333332</v>
      </c>
      <c r="F606" s="19">
        <v>48</v>
      </c>
      <c r="G606" s="187"/>
      <c r="K606" s="59">
        <f t="shared" si="99"/>
        <v>1.3333333333333333</v>
      </c>
    </row>
    <row r="607" spans="1:11" s="5" customFormat="1" x14ac:dyDescent="0.25">
      <c r="A607" s="19" t="s">
        <v>65</v>
      </c>
      <c r="B607" s="20">
        <v>19</v>
      </c>
      <c r="C607" s="39" t="s">
        <v>76</v>
      </c>
      <c r="D607" s="62" t="str">
        <f t="shared" si="93"/>
        <v>Только GRIT STRENGTH19Весовые диски 10 кг</v>
      </c>
      <c r="E607" s="61">
        <f t="shared" si="98"/>
        <v>25.333333333333332</v>
      </c>
      <c r="F607" s="23">
        <f>4*12</f>
        <v>48</v>
      </c>
      <c r="G607" s="189"/>
      <c r="H607" s="6"/>
      <c r="I607" s="6"/>
      <c r="J607" s="37"/>
      <c r="K607" s="59">
        <f t="shared" si="99"/>
        <v>1.3333333333333333</v>
      </c>
    </row>
    <row r="608" spans="1:11" ht="15" customHeight="1" x14ac:dyDescent="0.25">
      <c r="A608" s="19" t="s">
        <v>65</v>
      </c>
      <c r="B608" s="20">
        <v>20</v>
      </c>
      <c r="C608" s="19" t="s">
        <v>83</v>
      </c>
      <c r="D608" s="62" t="str">
        <f t="shared" si="93"/>
        <v>Только GRIT STRENGTH20Грифы SMARTBAR</v>
      </c>
      <c r="E608" s="61">
        <v>20</v>
      </c>
      <c r="F608" s="19">
        <v>24</v>
      </c>
      <c r="G608" s="188" t="s">
        <v>25</v>
      </c>
      <c r="H608" s="8" t="s">
        <v>8</v>
      </c>
      <c r="I608" s="4" t="s">
        <v>7</v>
      </c>
      <c r="J608" s="35" t="s">
        <v>8</v>
      </c>
    </row>
    <row r="609" spans="1:11" x14ac:dyDescent="0.25">
      <c r="A609" s="19" t="s">
        <v>65</v>
      </c>
      <c r="B609" s="20">
        <v>20</v>
      </c>
      <c r="C609" s="19" t="s">
        <v>81</v>
      </c>
      <c r="D609" s="62" t="str">
        <f t="shared" si="93"/>
        <v xml:space="preserve">Только GRIT STRENGTH20Степперы SMARTSTEP (и 4 подставки) x 1 на человека </v>
      </c>
      <c r="E609" s="61">
        <v>20</v>
      </c>
      <c r="F609" s="19">
        <v>24</v>
      </c>
      <c r="G609" s="187"/>
      <c r="H609" s="8"/>
      <c r="I609" s="4"/>
      <c r="J609" s="35"/>
    </row>
    <row r="610" spans="1:11" x14ac:dyDescent="0.25">
      <c r="A610" s="19" t="s">
        <v>65</v>
      </c>
      <c r="B610" s="20">
        <v>20</v>
      </c>
      <c r="C610" s="39" t="s">
        <v>70</v>
      </c>
      <c r="D610" s="62" t="str">
        <f t="shared" si="93"/>
        <v>Только GRIT STRENGTH20Стойки</v>
      </c>
      <c r="E610" s="61">
        <v>2</v>
      </c>
      <c r="F610" s="19">
        <v>2</v>
      </c>
      <c r="G610" s="187"/>
      <c r="H610" s="8" t="s">
        <v>9</v>
      </c>
      <c r="I610" s="4" t="s">
        <v>11</v>
      </c>
      <c r="J610" s="35" t="s">
        <v>9</v>
      </c>
    </row>
    <row r="611" spans="1:11" x14ac:dyDescent="0.25">
      <c r="A611" s="19" t="s">
        <v>65</v>
      </c>
      <c r="B611" s="20">
        <v>20</v>
      </c>
      <c r="C611" s="39" t="s">
        <v>71</v>
      </c>
      <c r="D611" s="62" t="str">
        <f t="shared" si="93"/>
        <v>Только GRIT STRENGTH20Дополнительные весовые диски 1 кг</v>
      </c>
      <c r="E611" s="61">
        <f>$E$608*K611</f>
        <v>13.333333333333332</v>
      </c>
      <c r="F611" s="19">
        <v>24</v>
      </c>
      <c r="G611" s="187"/>
      <c r="H611" s="4" t="s">
        <v>10</v>
      </c>
      <c r="I611" s="4" t="s">
        <v>11</v>
      </c>
      <c r="J611" s="36" t="s">
        <v>10</v>
      </c>
      <c r="K611" s="59">
        <f>F611/$F$437</f>
        <v>0.66666666666666663</v>
      </c>
    </row>
    <row r="612" spans="1:11" x14ac:dyDescent="0.25">
      <c r="A612" s="19" t="s">
        <v>65</v>
      </c>
      <c r="B612" s="20">
        <v>20</v>
      </c>
      <c r="C612" s="39" t="s">
        <v>72</v>
      </c>
      <c r="D612" s="62" t="str">
        <f t="shared" si="93"/>
        <v>Только GRIT STRENGTH20Дополнительные весовые диски 2,5 кг</v>
      </c>
      <c r="E612" s="61">
        <f t="shared" ref="E612:E616" si="100">$E$608*K612</f>
        <v>40</v>
      </c>
      <c r="F612" s="19">
        <v>72</v>
      </c>
      <c r="G612" s="187"/>
      <c r="H612" s="9" t="s">
        <v>18</v>
      </c>
      <c r="K612" s="59">
        <f t="shared" ref="K612:K616" si="101">F612/$F$437</f>
        <v>2</v>
      </c>
    </row>
    <row r="613" spans="1:11" x14ac:dyDescent="0.25">
      <c r="A613" s="19" t="s">
        <v>65</v>
      </c>
      <c r="B613" s="20">
        <v>20</v>
      </c>
      <c r="C613" s="39" t="s">
        <v>74</v>
      </c>
      <c r="D613" s="62" t="str">
        <f t="shared" si="93"/>
        <v>Только GRIT STRENGTH20Весовые диски 3,7 кг</v>
      </c>
      <c r="E613" s="61">
        <f t="shared" si="100"/>
        <v>26.666666666666664</v>
      </c>
      <c r="F613" s="19">
        <v>48</v>
      </c>
      <c r="G613" s="187"/>
      <c r="K613" s="59">
        <f t="shared" si="101"/>
        <v>1.3333333333333333</v>
      </c>
    </row>
    <row r="614" spans="1:11" x14ac:dyDescent="0.25">
      <c r="A614" s="19" t="s">
        <v>65</v>
      </c>
      <c r="B614" s="20">
        <v>20</v>
      </c>
      <c r="C614" s="39" t="s">
        <v>73</v>
      </c>
      <c r="D614" s="62" t="str">
        <f t="shared" si="93"/>
        <v>Только GRIT STRENGTH20Дополнительные весовые диски 5 кг</v>
      </c>
      <c r="E614" s="61">
        <f t="shared" si="100"/>
        <v>26.666666666666664</v>
      </c>
      <c r="F614" s="19">
        <v>48</v>
      </c>
      <c r="G614" s="187"/>
      <c r="K614" s="59">
        <f t="shared" si="101"/>
        <v>1.3333333333333333</v>
      </c>
    </row>
    <row r="615" spans="1:11" x14ac:dyDescent="0.25">
      <c r="A615" s="19" t="s">
        <v>65</v>
      </c>
      <c r="B615" s="20">
        <v>20</v>
      </c>
      <c r="C615" s="39" t="s">
        <v>75</v>
      </c>
      <c r="D615" s="62" t="str">
        <f t="shared" si="93"/>
        <v>Только GRIT STRENGTH20Весовые диски 7,5 кг</v>
      </c>
      <c r="E615" s="61">
        <f t="shared" si="100"/>
        <v>26.666666666666664</v>
      </c>
      <c r="F615" s="19">
        <v>48</v>
      </c>
      <c r="G615" s="187"/>
      <c r="K615" s="59">
        <f t="shared" si="101"/>
        <v>1.3333333333333333</v>
      </c>
    </row>
    <row r="616" spans="1:11" s="5" customFormat="1" x14ac:dyDescent="0.25">
      <c r="A616" s="19" t="s">
        <v>65</v>
      </c>
      <c r="B616" s="20">
        <v>20</v>
      </c>
      <c r="C616" s="39" t="s">
        <v>76</v>
      </c>
      <c r="D616" s="62" t="str">
        <f t="shared" si="93"/>
        <v>Только GRIT STRENGTH20Весовые диски 10 кг</v>
      </c>
      <c r="E616" s="61">
        <f t="shared" si="100"/>
        <v>26.666666666666664</v>
      </c>
      <c r="F616" s="23">
        <f>4*12</f>
        <v>48</v>
      </c>
      <c r="G616" s="189"/>
      <c r="H616" s="6"/>
      <c r="I616" s="6"/>
      <c r="J616" s="37"/>
      <c r="K616" s="59">
        <f t="shared" si="101"/>
        <v>1.3333333333333333</v>
      </c>
    </row>
    <row r="617" spans="1:11" ht="15" customHeight="1" x14ac:dyDescent="0.25">
      <c r="A617" s="19" t="s">
        <v>65</v>
      </c>
      <c r="B617" s="20">
        <v>21</v>
      </c>
      <c r="C617" s="19" t="s">
        <v>83</v>
      </c>
      <c r="D617" s="62" t="str">
        <f t="shared" si="93"/>
        <v>Только GRIT STRENGTH21Грифы SMARTBAR</v>
      </c>
      <c r="E617" s="61">
        <v>21</v>
      </c>
      <c r="F617" s="19">
        <v>24</v>
      </c>
      <c r="G617" s="188" t="s">
        <v>25</v>
      </c>
      <c r="H617" s="8" t="s">
        <v>8</v>
      </c>
      <c r="I617" s="4" t="s">
        <v>7</v>
      </c>
      <c r="J617" s="35" t="s">
        <v>8</v>
      </c>
    </row>
    <row r="618" spans="1:11" x14ac:dyDescent="0.25">
      <c r="A618" s="19" t="s">
        <v>65</v>
      </c>
      <c r="B618" s="20">
        <v>21</v>
      </c>
      <c r="C618" s="19" t="s">
        <v>81</v>
      </c>
      <c r="D618" s="62" t="str">
        <f t="shared" si="93"/>
        <v xml:space="preserve">Только GRIT STRENGTH21Степперы SMARTSTEP (и 4 подставки) x 1 на человека </v>
      </c>
      <c r="E618" s="61">
        <v>21</v>
      </c>
      <c r="F618" s="19">
        <v>24</v>
      </c>
      <c r="G618" s="187"/>
      <c r="H618" s="8"/>
      <c r="I618" s="4"/>
      <c r="J618" s="35"/>
    </row>
    <row r="619" spans="1:11" x14ac:dyDescent="0.25">
      <c r="A619" s="19" t="s">
        <v>65</v>
      </c>
      <c r="B619" s="20">
        <v>21</v>
      </c>
      <c r="C619" s="39" t="s">
        <v>70</v>
      </c>
      <c r="D619" s="62" t="str">
        <f t="shared" si="93"/>
        <v>Только GRIT STRENGTH21Стойки</v>
      </c>
      <c r="E619" s="61">
        <v>2</v>
      </c>
      <c r="F619" s="19">
        <v>2</v>
      </c>
      <c r="G619" s="187"/>
      <c r="H619" s="8" t="s">
        <v>9</v>
      </c>
      <c r="I619" s="4" t="s">
        <v>11</v>
      </c>
      <c r="J619" s="35" t="s">
        <v>9</v>
      </c>
    </row>
    <row r="620" spans="1:11" x14ac:dyDescent="0.25">
      <c r="A620" s="19" t="s">
        <v>65</v>
      </c>
      <c r="B620" s="20">
        <v>21</v>
      </c>
      <c r="C620" s="39" t="s">
        <v>71</v>
      </c>
      <c r="D620" s="62" t="str">
        <f t="shared" si="93"/>
        <v>Только GRIT STRENGTH21Дополнительные весовые диски 1 кг</v>
      </c>
      <c r="E620" s="61">
        <f>$E$617*K620</f>
        <v>14</v>
      </c>
      <c r="F620" s="19">
        <v>24</v>
      </c>
      <c r="G620" s="187"/>
      <c r="H620" s="4" t="s">
        <v>10</v>
      </c>
      <c r="I620" s="4" t="s">
        <v>11</v>
      </c>
      <c r="J620" s="36" t="s">
        <v>10</v>
      </c>
      <c r="K620" s="59">
        <f>F620/$F$437</f>
        <v>0.66666666666666663</v>
      </c>
    </row>
    <row r="621" spans="1:11" x14ac:dyDescent="0.25">
      <c r="A621" s="19" t="s">
        <v>65</v>
      </c>
      <c r="B621" s="20">
        <v>21</v>
      </c>
      <c r="C621" s="39" t="s">
        <v>72</v>
      </c>
      <c r="D621" s="62" t="str">
        <f t="shared" si="93"/>
        <v>Только GRIT STRENGTH21Дополнительные весовые диски 2,5 кг</v>
      </c>
      <c r="E621" s="61">
        <f t="shared" ref="E621:E625" si="102">$E$617*K621</f>
        <v>42</v>
      </c>
      <c r="F621" s="19">
        <v>72</v>
      </c>
      <c r="G621" s="187"/>
      <c r="H621" s="9" t="s">
        <v>18</v>
      </c>
      <c r="K621" s="59">
        <f t="shared" ref="K621:K625" si="103">F621/$F$437</f>
        <v>2</v>
      </c>
    </row>
    <row r="622" spans="1:11" x14ac:dyDescent="0.25">
      <c r="A622" s="19" t="s">
        <v>65</v>
      </c>
      <c r="B622" s="20">
        <v>21</v>
      </c>
      <c r="C622" s="39" t="s">
        <v>74</v>
      </c>
      <c r="D622" s="62" t="str">
        <f t="shared" si="93"/>
        <v>Только GRIT STRENGTH21Весовые диски 3,7 кг</v>
      </c>
      <c r="E622" s="61">
        <f t="shared" si="102"/>
        <v>28</v>
      </c>
      <c r="F622" s="19">
        <v>48</v>
      </c>
      <c r="G622" s="187"/>
      <c r="K622" s="59">
        <f t="shared" si="103"/>
        <v>1.3333333333333333</v>
      </c>
    </row>
    <row r="623" spans="1:11" x14ac:dyDescent="0.25">
      <c r="A623" s="19" t="s">
        <v>65</v>
      </c>
      <c r="B623" s="20">
        <v>21</v>
      </c>
      <c r="C623" s="39" t="s">
        <v>73</v>
      </c>
      <c r="D623" s="62" t="str">
        <f t="shared" si="93"/>
        <v>Только GRIT STRENGTH21Дополнительные весовые диски 5 кг</v>
      </c>
      <c r="E623" s="61">
        <f t="shared" si="102"/>
        <v>28</v>
      </c>
      <c r="F623" s="19">
        <v>48</v>
      </c>
      <c r="G623" s="187"/>
      <c r="K623" s="59">
        <f t="shared" si="103"/>
        <v>1.3333333333333333</v>
      </c>
    </row>
    <row r="624" spans="1:11" x14ac:dyDescent="0.25">
      <c r="A624" s="19" t="s">
        <v>65</v>
      </c>
      <c r="B624" s="20">
        <v>21</v>
      </c>
      <c r="C624" s="39" t="s">
        <v>75</v>
      </c>
      <c r="D624" s="62" t="str">
        <f t="shared" si="93"/>
        <v>Только GRIT STRENGTH21Весовые диски 7,5 кг</v>
      </c>
      <c r="E624" s="61">
        <f t="shared" si="102"/>
        <v>28</v>
      </c>
      <c r="F624" s="19">
        <v>48</v>
      </c>
      <c r="G624" s="187"/>
      <c r="K624" s="59">
        <f t="shared" si="103"/>
        <v>1.3333333333333333</v>
      </c>
    </row>
    <row r="625" spans="1:11" s="5" customFormat="1" x14ac:dyDescent="0.25">
      <c r="A625" s="19" t="s">
        <v>65</v>
      </c>
      <c r="B625" s="20">
        <v>21</v>
      </c>
      <c r="C625" s="39" t="s">
        <v>76</v>
      </c>
      <c r="D625" s="62" t="str">
        <f t="shared" si="93"/>
        <v>Только GRIT STRENGTH21Весовые диски 10 кг</v>
      </c>
      <c r="E625" s="61">
        <f t="shared" si="102"/>
        <v>28</v>
      </c>
      <c r="F625" s="23">
        <f>4*12</f>
        <v>48</v>
      </c>
      <c r="G625" s="189"/>
      <c r="H625" s="6"/>
      <c r="I625" s="6"/>
      <c r="J625" s="37"/>
      <c r="K625" s="59">
        <f t="shared" si="103"/>
        <v>1.3333333333333333</v>
      </c>
    </row>
    <row r="626" spans="1:11" ht="15" customHeight="1" x14ac:dyDescent="0.25">
      <c r="A626" s="19" t="s">
        <v>65</v>
      </c>
      <c r="B626" s="20">
        <v>22</v>
      </c>
      <c r="C626" s="19" t="s">
        <v>83</v>
      </c>
      <c r="D626" s="62" t="str">
        <f t="shared" si="93"/>
        <v>Только GRIT STRENGTH22Грифы SMARTBAR</v>
      </c>
      <c r="E626" s="61">
        <v>22</v>
      </c>
      <c r="F626" s="19">
        <v>24</v>
      </c>
      <c r="G626" s="188" t="s">
        <v>25</v>
      </c>
      <c r="H626" s="8" t="s">
        <v>8</v>
      </c>
      <c r="I626" s="4" t="s">
        <v>7</v>
      </c>
      <c r="J626" s="35" t="s">
        <v>8</v>
      </c>
    </row>
    <row r="627" spans="1:11" x14ac:dyDescent="0.25">
      <c r="A627" s="19" t="s">
        <v>65</v>
      </c>
      <c r="B627" s="20">
        <v>22</v>
      </c>
      <c r="C627" s="19" t="s">
        <v>81</v>
      </c>
      <c r="D627" s="62" t="str">
        <f t="shared" si="93"/>
        <v xml:space="preserve">Только GRIT STRENGTH22Степперы SMARTSTEP (и 4 подставки) x 1 на человека </v>
      </c>
      <c r="E627" s="61">
        <v>22</v>
      </c>
      <c r="F627" s="19">
        <v>24</v>
      </c>
      <c r="G627" s="187"/>
      <c r="H627" s="8"/>
      <c r="I627" s="4"/>
      <c r="J627" s="35"/>
    </row>
    <row r="628" spans="1:11" x14ac:dyDescent="0.25">
      <c r="A628" s="19" t="s">
        <v>65</v>
      </c>
      <c r="B628" s="20">
        <v>22</v>
      </c>
      <c r="C628" s="39" t="s">
        <v>70</v>
      </c>
      <c r="D628" s="62" t="str">
        <f t="shared" si="93"/>
        <v>Только GRIT STRENGTH22Стойки</v>
      </c>
      <c r="E628" s="61">
        <v>2</v>
      </c>
      <c r="F628" s="19">
        <v>2</v>
      </c>
      <c r="G628" s="187"/>
      <c r="H628" s="8" t="s">
        <v>9</v>
      </c>
      <c r="I628" s="4" t="s">
        <v>11</v>
      </c>
      <c r="J628" s="35" t="s">
        <v>9</v>
      </c>
    </row>
    <row r="629" spans="1:11" x14ac:dyDescent="0.25">
      <c r="A629" s="19" t="s">
        <v>65</v>
      </c>
      <c r="B629" s="20">
        <v>22</v>
      </c>
      <c r="C629" s="39" t="s">
        <v>71</v>
      </c>
      <c r="D629" s="62" t="str">
        <f t="shared" si="93"/>
        <v>Только GRIT STRENGTH22Дополнительные весовые диски 1 кг</v>
      </c>
      <c r="E629" s="61">
        <f>$E$626*K629</f>
        <v>14.666666666666666</v>
      </c>
      <c r="F629" s="19">
        <v>24</v>
      </c>
      <c r="G629" s="187"/>
      <c r="H629" s="4" t="s">
        <v>10</v>
      </c>
      <c r="I629" s="4" t="s">
        <v>11</v>
      </c>
      <c r="J629" s="36" t="s">
        <v>10</v>
      </c>
      <c r="K629" s="59">
        <f>F629/$F$437</f>
        <v>0.66666666666666663</v>
      </c>
    </row>
    <row r="630" spans="1:11" x14ac:dyDescent="0.25">
      <c r="A630" s="19" t="s">
        <v>65</v>
      </c>
      <c r="B630" s="20">
        <v>22</v>
      </c>
      <c r="C630" s="39" t="s">
        <v>72</v>
      </c>
      <c r="D630" s="62" t="str">
        <f t="shared" si="93"/>
        <v>Только GRIT STRENGTH22Дополнительные весовые диски 2,5 кг</v>
      </c>
      <c r="E630" s="61">
        <f t="shared" ref="E630:E634" si="104">$E$626*K630</f>
        <v>44</v>
      </c>
      <c r="F630" s="19">
        <v>72</v>
      </c>
      <c r="G630" s="187"/>
      <c r="H630" s="9" t="s">
        <v>18</v>
      </c>
      <c r="K630" s="59">
        <f t="shared" ref="K630:K634" si="105">F630/$F$437</f>
        <v>2</v>
      </c>
    </row>
    <row r="631" spans="1:11" x14ac:dyDescent="0.25">
      <c r="A631" s="19" t="s">
        <v>65</v>
      </c>
      <c r="B631" s="20">
        <v>22</v>
      </c>
      <c r="C631" s="39" t="s">
        <v>74</v>
      </c>
      <c r="D631" s="62" t="str">
        <f t="shared" si="93"/>
        <v>Только GRIT STRENGTH22Весовые диски 3,7 кг</v>
      </c>
      <c r="E631" s="61">
        <f t="shared" si="104"/>
        <v>29.333333333333332</v>
      </c>
      <c r="F631" s="19">
        <v>48</v>
      </c>
      <c r="G631" s="187"/>
      <c r="K631" s="59">
        <f t="shared" si="105"/>
        <v>1.3333333333333333</v>
      </c>
    </row>
    <row r="632" spans="1:11" x14ac:dyDescent="0.25">
      <c r="A632" s="19" t="s">
        <v>65</v>
      </c>
      <c r="B632" s="20">
        <v>22</v>
      </c>
      <c r="C632" s="39" t="s">
        <v>73</v>
      </c>
      <c r="D632" s="62" t="str">
        <f t="shared" si="93"/>
        <v>Только GRIT STRENGTH22Дополнительные весовые диски 5 кг</v>
      </c>
      <c r="E632" s="61">
        <f t="shared" si="104"/>
        <v>29.333333333333332</v>
      </c>
      <c r="F632" s="19">
        <v>48</v>
      </c>
      <c r="G632" s="187"/>
      <c r="K632" s="59">
        <f t="shared" si="105"/>
        <v>1.3333333333333333</v>
      </c>
    </row>
    <row r="633" spans="1:11" x14ac:dyDescent="0.25">
      <c r="A633" s="19" t="s">
        <v>65</v>
      </c>
      <c r="B633" s="20">
        <v>22</v>
      </c>
      <c r="C633" s="39" t="s">
        <v>75</v>
      </c>
      <c r="D633" s="62" t="str">
        <f t="shared" si="93"/>
        <v>Только GRIT STRENGTH22Весовые диски 7,5 кг</v>
      </c>
      <c r="E633" s="61">
        <f t="shared" si="104"/>
        <v>29.333333333333332</v>
      </c>
      <c r="F633" s="19">
        <v>48</v>
      </c>
      <c r="G633" s="187"/>
      <c r="K633" s="59">
        <f t="shared" si="105"/>
        <v>1.3333333333333333</v>
      </c>
    </row>
    <row r="634" spans="1:11" s="5" customFormat="1" x14ac:dyDescent="0.25">
      <c r="A634" s="19" t="s">
        <v>65</v>
      </c>
      <c r="B634" s="20">
        <v>22</v>
      </c>
      <c r="C634" s="39" t="s">
        <v>76</v>
      </c>
      <c r="D634" s="62" t="str">
        <f t="shared" si="93"/>
        <v>Только GRIT STRENGTH22Весовые диски 10 кг</v>
      </c>
      <c r="E634" s="61">
        <f t="shared" si="104"/>
        <v>29.333333333333332</v>
      </c>
      <c r="F634" s="23">
        <f>4*12</f>
        <v>48</v>
      </c>
      <c r="G634" s="189"/>
      <c r="H634" s="6"/>
      <c r="I634" s="6"/>
      <c r="J634" s="37"/>
      <c r="K634" s="59">
        <f t="shared" si="105"/>
        <v>1.3333333333333333</v>
      </c>
    </row>
    <row r="635" spans="1:11" ht="15" customHeight="1" x14ac:dyDescent="0.25">
      <c r="A635" s="19" t="s">
        <v>65</v>
      </c>
      <c r="B635" s="20">
        <v>23</v>
      </c>
      <c r="C635" s="19" t="s">
        <v>83</v>
      </c>
      <c r="D635" s="62" t="str">
        <f t="shared" si="93"/>
        <v>Только GRIT STRENGTH23Грифы SMARTBAR</v>
      </c>
      <c r="E635" s="61">
        <v>23</v>
      </c>
      <c r="F635" s="19">
        <v>24</v>
      </c>
      <c r="G635" s="188" t="s">
        <v>25</v>
      </c>
      <c r="H635" s="8" t="s">
        <v>8</v>
      </c>
      <c r="I635" s="4" t="s">
        <v>7</v>
      </c>
      <c r="J635" s="35" t="s">
        <v>8</v>
      </c>
    </row>
    <row r="636" spans="1:11" x14ac:dyDescent="0.25">
      <c r="A636" s="19" t="s">
        <v>65</v>
      </c>
      <c r="B636" s="20">
        <v>23</v>
      </c>
      <c r="C636" s="19" t="s">
        <v>81</v>
      </c>
      <c r="D636" s="62" t="str">
        <f t="shared" si="93"/>
        <v xml:space="preserve">Только GRIT STRENGTH23Степперы SMARTSTEP (и 4 подставки) x 1 на человека </v>
      </c>
      <c r="E636" s="61">
        <v>23</v>
      </c>
      <c r="F636" s="19">
        <v>24</v>
      </c>
      <c r="G636" s="187"/>
      <c r="H636" s="8"/>
      <c r="I636" s="4"/>
      <c r="J636" s="35"/>
    </row>
    <row r="637" spans="1:11" x14ac:dyDescent="0.25">
      <c r="A637" s="19" t="s">
        <v>65</v>
      </c>
      <c r="B637" s="20">
        <v>23</v>
      </c>
      <c r="C637" s="39" t="s">
        <v>70</v>
      </c>
      <c r="D637" s="62" t="str">
        <f t="shared" si="93"/>
        <v>Только GRIT STRENGTH23Стойки</v>
      </c>
      <c r="E637" s="61">
        <v>2</v>
      </c>
      <c r="F637" s="19">
        <v>2</v>
      </c>
      <c r="G637" s="187"/>
      <c r="H637" s="8" t="s">
        <v>9</v>
      </c>
      <c r="I637" s="4" t="s">
        <v>11</v>
      </c>
      <c r="J637" s="35" t="s">
        <v>9</v>
      </c>
    </row>
    <row r="638" spans="1:11" x14ac:dyDescent="0.25">
      <c r="A638" s="19" t="s">
        <v>65</v>
      </c>
      <c r="B638" s="20">
        <v>23</v>
      </c>
      <c r="C638" s="39" t="s">
        <v>71</v>
      </c>
      <c r="D638" s="62" t="str">
        <f t="shared" si="93"/>
        <v>Только GRIT STRENGTH23Дополнительные весовые диски 1 кг</v>
      </c>
      <c r="E638" s="61">
        <f>$E$635*K638</f>
        <v>15.333333333333332</v>
      </c>
      <c r="F638" s="19">
        <v>24</v>
      </c>
      <c r="G638" s="187"/>
      <c r="H638" s="4" t="s">
        <v>10</v>
      </c>
      <c r="I638" s="4" t="s">
        <v>11</v>
      </c>
      <c r="J638" s="36" t="s">
        <v>10</v>
      </c>
      <c r="K638" s="59">
        <f>F638/$F$437</f>
        <v>0.66666666666666663</v>
      </c>
    </row>
    <row r="639" spans="1:11" x14ac:dyDescent="0.25">
      <c r="A639" s="19" t="s">
        <v>65</v>
      </c>
      <c r="B639" s="20">
        <v>23</v>
      </c>
      <c r="C639" s="39" t="s">
        <v>72</v>
      </c>
      <c r="D639" s="62" t="str">
        <f t="shared" si="93"/>
        <v>Только GRIT STRENGTH23Дополнительные весовые диски 2,5 кг</v>
      </c>
      <c r="E639" s="61">
        <f t="shared" ref="E639:E643" si="106">$E$635*K639</f>
        <v>46</v>
      </c>
      <c r="F639" s="19">
        <v>72</v>
      </c>
      <c r="G639" s="187"/>
      <c r="H639" s="9" t="s">
        <v>18</v>
      </c>
      <c r="K639" s="59">
        <f t="shared" ref="K639:K643" si="107">F639/$F$437</f>
        <v>2</v>
      </c>
    </row>
    <row r="640" spans="1:11" x14ac:dyDescent="0.25">
      <c r="A640" s="19" t="s">
        <v>65</v>
      </c>
      <c r="B640" s="20">
        <v>23</v>
      </c>
      <c r="C640" s="39" t="s">
        <v>74</v>
      </c>
      <c r="D640" s="62" t="str">
        <f t="shared" si="93"/>
        <v>Только GRIT STRENGTH23Весовые диски 3,7 кг</v>
      </c>
      <c r="E640" s="61">
        <f t="shared" si="106"/>
        <v>30.666666666666664</v>
      </c>
      <c r="F640" s="19">
        <v>48</v>
      </c>
      <c r="G640" s="187"/>
      <c r="K640" s="59">
        <f t="shared" si="107"/>
        <v>1.3333333333333333</v>
      </c>
    </row>
    <row r="641" spans="1:11" x14ac:dyDescent="0.25">
      <c r="A641" s="19" t="s">
        <v>65</v>
      </c>
      <c r="B641" s="20">
        <v>23</v>
      </c>
      <c r="C641" s="39" t="s">
        <v>73</v>
      </c>
      <c r="D641" s="62" t="str">
        <f t="shared" si="93"/>
        <v>Только GRIT STRENGTH23Дополнительные весовые диски 5 кг</v>
      </c>
      <c r="E641" s="61">
        <f t="shared" si="106"/>
        <v>30.666666666666664</v>
      </c>
      <c r="F641" s="19">
        <v>48</v>
      </c>
      <c r="G641" s="187"/>
      <c r="K641" s="59">
        <f t="shared" si="107"/>
        <v>1.3333333333333333</v>
      </c>
    </row>
    <row r="642" spans="1:11" x14ac:dyDescent="0.25">
      <c r="A642" s="19" t="s">
        <v>65</v>
      </c>
      <c r="B642" s="20">
        <v>23</v>
      </c>
      <c r="C642" s="39" t="s">
        <v>75</v>
      </c>
      <c r="D642" s="62" t="str">
        <f t="shared" si="93"/>
        <v>Только GRIT STRENGTH23Весовые диски 7,5 кг</v>
      </c>
      <c r="E642" s="61">
        <f t="shared" si="106"/>
        <v>30.666666666666664</v>
      </c>
      <c r="F642" s="19">
        <v>48</v>
      </c>
      <c r="G642" s="187"/>
      <c r="K642" s="59">
        <f t="shared" si="107"/>
        <v>1.3333333333333333</v>
      </c>
    </row>
    <row r="643" spans="1:11" s="5" customFormat="1" x14ac:dyDescent="0.25">
      <c r="A643" s="19" t="s">
        <v>65</v>
      </c>
      <c r="B643" s="20">
        <v>23</v>
      </c>
      <c r="C643" s="39" t="s">
        <v>76</v>
      </c>
      <c r="D643" s="62" t="str">
        <f t="shared" si="93"/>
        <v>Только GRIT STRENGTH23Весовые диски 10 кг</v>
      </c>
      <c r="E643" s="61">
        <f t="shared" si="106"/>
        <v>30.666666666666664</v>
      </c>
      <c r="F643" s="23">
        <f>4*12</f>
        <v>48</v>
      </c>
      <c r="G643" s="189"/>
      <c r="H643" s="6"/>
      <c r="I643" s="6"/>
      <c r="J643" s="37"/>
      <c r="K643" s="59">
        <f t="shared" si="107"/>
        <v>1.3333333333333333</v>
      </c>
    </row>
    <row r="644" spans="1:11" ht="15" customHeight="1" x14ac:dyDescent="0.25">
      <c r="A644" s="19" t="s">
        <v>65</v>
      </c>
      <c r="B644" s="20">
        <v>24</v>
      </c>
      <c r="C644" s="19" t="s">
        <v>83</v>
      </c>
      <c r="D644" s="62" t="str">
        <f t="shared" si="93"/>
        <v>Только GRIT STRENGTH24Грифы SMARTBAR</v>
      </c>
      <c r="E644" s="61">
        <v>24</v>
      </c>
      <c r="F644" s="19">
        <v>24</v>
      </c>
      <c r="G644" s="188" t="s">
        <v>25</v>
      </c>
      <c r="H644" s="8" t="s">
        <v>8</v>
      </c>
      <c r="I644" s="4" t="s">
        <v>7</v>
      </c>
      <c r="J644" s="35" t="s">
        <v>8</v>
      </c>
    </row>
    <row r="645" spans="1:11" x14ac:dyDescent="0.25">
      <c r="A645" s="19" t="s">
        <v>65</v>
      </c>
      <c r="B645" s="20">
        <v>24</v>
      </c>
      <c r="C645" s="19" t="s">
        <v>81</v>
      </c>
      <c r="D645" s="62" t="str">
        <f t="shared" si="93"/>
        <v xml:space="preserve">Только GRIT STRENGTH24Степперы SMARTSTEP (и 4 подставки) x 1 на человека </v>
      </c>
      <c r="E645" s="61">
        <v>24</v>
      </c>
      <c r="F645" s="19">
        <v>24</v>
      </c>
      <c r="G645" s="187"/>
      <c r="H645" s="8">
        <v>5</v>
      </c>
      <c r="I645" s="4"/>
      <c r="J645" s="35">
        <v>5</v>
      </c>
    </row>
    <row r="646" spans="1:11" x14ac:dyDescent="0.25">
      <c r="A646" s="19" t="s">
        <v>65</v>
      </c>
      <c r="B646" s="20">
        <v>24</v>
      </c>
      <c r="C646" s="39" t="s">
        <v>70</v>
      </c>
      <c r="D646" s="62" t="str">
        <f t="shared" ref="D646:D709" si="108">A646&amp;B646&amp;C646</f>
        <v>Только GRIT STRENGTH24Стойки</v>
      </c>
      <c r="E646" s="61">
        <v>2</v>
      </c>
      <c r="F646" s="19">
        <v>2</v>
      </c>
      <c r="G646" s="187"/>
      <c r="H646" s="8" t="s">
        <v>9</v>
      </c>
      <c r="I646" s="4" t="s">
        <v>11</v>
      </c>
      <c r="J646" s="35" t="s">
        <v>9</v>
      </c>
    </row>
    <row r="647" spans="1:11" x14ac:dyDescent="0.25">
      <c r="A647" s="19" t="s">
        <v>65</v>
      </c>
      <c r="B647" s="20">
        <v>24</v>
      </c>
      <c r="C647" s="39" t="s">
        <v>71</v>
      </c>
      <c r="D647" s="62" t="str">
        <f t="shared" si="108"/>
        <v>Только GRIT STRENGTH24Дополнительные весовые диски 1 кг</v>
      </c>
      <c r="E647" s="61">
        <f>$E$644*K647</f>
        <v>16</v>
      </c>
      <c r="F647" s="19">
        <v>24</v>
      </c>
      <c r="G647" s="187"/>
      <c r="H647" s="4" t="s">
        <v>10</v>
      </c>
      <c r="I647" s="4" t="s">
        <v>11</v>
      </c>
      <c r="J647" s="36" t="s">
        <v>10</v>
      </c>
      <c r="K647" s="59">
        <f>F647/$F$437</f>
        <v>0.66666666666666663</v>
      </c>
    </row>
    <row r="648" spans="1:11" x14ac:dyDescent="0.25">
      <c r="A648" s="19" t="s">
        <v>65</v>
      </c>
      <c r="B648" s="20">
        <v>24</v>
      </c>
      <c r="C648" s="39" t="s">
        <v>72</v>
      </c>
      <c r="D648" s="62" t="str">
        <f t="shared" si="108"/>
        <v>Только GRIT STRENGTH24Дополнительные весовые диски 2,5 кг</v>
      </c>
      <c r="E648" s="61">
        <f t="shared" ref="E648:E652" si="109">$E$644*K648</f>
        <v>48</v>
      </c>
      <c r="F648" s="19">
        <v>72</v>
      </c>
      <c r="G648" s="187"/>
      <c r="H648" s="9" t="s">
        <v>18</v>
      </c>
      <c r="K648" s="59">
        <f t="shared" ref="K648:K652" si="110">F648/$F$437</f>
        <v>2</v>
      </c>
    </row>
    <row r="649" spans="1:11" x14ac:dyDescent="0.25">
      <c r="A649" s="19" t="s">
        <v>65</v>
      </c>
      <c r="B649" s="20">
        <v>24</v>
      </c>
      <c r="C649" s="39" t="s">
        <v>74</v>
      </c>
      <c r="D649" s="62" t="str">
        <f t="shared" si="108"/>
        <v>Только GRIT STRENGTH24Весовые диски 3,7 кг</v>
      </c>
      <c r="E649" s="61">
        <f t="shared" si="109"/>
        <v>32</v>
      </c>
      <c r="F649" s="19">
        <v>48</v>
      </c>
      <c r="G649" s="187"/>
      <c r="K649" s="59">
        <f t="shared" si="110"/>
        <v>1.3333333333333333</v>
      </c>
    </row>
    <row r="650" spans="1:11" x14ac:dyDescent="0.25">
      <c r="A650" s="19" t="s">
        <v>65</v>
      </c>
      <c r="B650" s="20">
        <v>24</v>
      </c>
      <c r="C650" s="39" t="s">
        <v>73</v>
      </c>
      <c r="D650" s="62" t="str">
        <f t="shared" si="108"/>
        <v>Только GRIT STRENGTH24Дополнительные весовые диски 5 кг</v>
      </c>
      <c r="E650" s="61">
        <f t="shared" si="109"/>
        <v>32</v>
      </c>
      <c r="F650" s="19">
        <v>48</v>
      </c>
      <c r="G650" s="187"/>
      <c r="K650" s="59">
        <f t="shared" si="110"/>
        <v>1.3333333333333333</v>
      </c>
    </row>
    <row r="651" spans="1:11" x14ac:dyDescent="0.25">
      <c r="A651" s="19" t="s">
        <v>65</v>
      </c>
      <c r="B651" s="20">
        <v>24</v>
      </c>
      <c r="C651" s="39" t="s">
        <v>75</v>
      </c>
      <c r="D651" s="62" t="str">
        <f t="shared" si="108"/>
        <v>Только GRIT STRENGTH24Весовые диски 7,5 кг</v>
      </c>
      <c r="E651" s="61">
        <f t="shared" si="109"/>
        <v>32</v>
      </c>
      <c r="F651" s="19">
        <v>48</v>
      </c>
      <c r="G651" s="187"/>
      <c r="K651" s="59">
        <f t="shared" si="110"/>
        <v>1.3333333333333333</v>
      </c>
    </row>
    <row r="652" spans="1:11" s="5" customFormat="1" x14ac:dyDescent="0.25">
      <c r="A652" s="19" t="s">
        <v>65</v>
      </c>
      <c r="B652" s="20">
        <v>24</v>
      </c>
      <c r="C652" s="39" t="s">
        <v>76</v>
      </c>
      <c r="D652" s="62" t="str">
        <f t="shared" si="108"/>
        <v>Только GRIT STRENGTH24Весовые диски 10 кг</v>
      </c>
      <c r="E652" s="61">
        <f t="shared" si="109"/>
        <v>32</v>
      </c>
      <c r="F652" s="23">
        <f>4*12</f>
        <v>48</v>
      </c>
      <c r="G652" s="189"/>
      <c r="H652" s="6"/>
      <c r="I652" s="6"/>
      <c r="J652" s="37"/>
      <c r="K652" s="59">
        <f t="shared" si="110"/>
        <v>1.3333333333333333</v>
      </c>
    </row>
    <row r="653" spans="1:11" ht="15" customHeight="1" x14ac:dyDescent="0.25">
      <c r="A653" s="19" t="s">
        <v>65</v>
      </c>
      <c r="B653" s="20">
        <v>1</v>
      </c>
      <c r="C653" s="19" t="s">
        <v>83</v>
      </c>
      <c r="D653" s="62" t="str">
        <f t="shared" si="108"/>
        <v>Только GRIT STRENGTH1Грифы SMARTBAR</v>
      </c>
      <c r="E653" s="61">
        <v>1</v>
      </c>
      <c r="F653" s="19">
        <v>12</v>
      </c>
      <c r="G653" s="188" t="s">
        <v>25</v>
      </c>
      <c r="H653" s="8" t="s">
        <v>8</v>
      </c>
      <c r="I653" s="4" t="s">
        <v>7</v>
      </c>
      <c r="J653" s="35" t="s">
        <v>8</v>
      </c>
    </row>
    <row r="654" spans="1:11" x14ac:dyDescent="0.25">
      <c r="A654" s="19" t="s">
        <v>65</v>
      </c>
      <c r="B654" s="20">
        <v>1</v>
      </c>
      <c r="C654" s="19" t="s">
        <v>81</v>
      </c>
      <c r="D654" s="62" t="str">
        <f t="shared" si="108"/>
        <v xml:space="preserve">Только GRIT STRENGTH1Степперы SMARTSTEP (и 4 подставки) x 1 на человека </v>
      </c>
      <c r="E654" s="61">
        <v>1</v>
      </c>
      <c r="F654" s="19">
        <v>12</v>
      </c>
      <c r="G654" s="187"/>
      <c r="H654" s="8"/>
      <c r="I654" s="4"/>
      <c r="J654" s="35"/>
    </row>
    <row r="655" spans="1:11" x14ac:dyDescent="0.25">
      <c r="A655" s="19" t="s">
        <v>65</v>
      </c>
      <c r="B655" s="20">
        <v>1</v>
      </c>
      <c r="C655" s="39" t="s">
        <v>70</v>
      </c>
      <c r="D655" s="62" t="str">
        <f t="shared" si="108"/>
        <v>Только GRIT STRENGTH1Стойки</v>
      </c>
      <c r="E655" s="61">
        <v>1</v>
      </c>
      <c r="F655" s="19">
        <v>1</v>
      </c>
      <c r="G655" s="187"/>
      <c r="H655" s="8" t="s">
        <v>9</v>
      </c>
      <c r="I655" s="4" t="s">
        <v>11</v>
      </c>
      <c r="J655" s="35" t="s">
        <v>9</v>
      </c>
    </row>
    <row r="656" spans="1:11" x14ac:dyDescent="0.25">
      <c r="A656" s="19" t="s">
        <v>65</v>
      </c>
      <c r="B656" s="20">
        <v>1</v>
      </c>
      <c r="C656" s="39" t="s">
        <v>71</v>
      </c>
      <c r="D656" s="62" t="str">
        <f t="shared" si="108"/>
        <v>Только GRIT STRENGTH1Дополнительные весовые диски 1 кг</v>
      </c>
      <c r="E656" s="61">
        <f>$E$653*K656</f>
        <v>0.33333333333333331</v>
      </c>
      <c r="F656" s="19">
        <v>12</v>
      </c>
      <c r="G656" s="187"/>
      <c r="H656" s="4" t="s">
        <v>10</v>
      </c>
      <c r="I656" s="4" t="s">
        <v>11</v>
      </c>
      <c r="J656" s="36" t="s">
        <v>10</v>
      </c>
      <c r="K656" s="59">
        <f>F656/$F$437</f>
        <v>0.33333333333333331</v>
      </c>
    </row>
    <row r="657" spans="1:11" x14ac:dyDescent="0.25">
      <c r="A657" s="19" t="s">
        <v>65</v>
      </c>
      <c r="B657" s="20">
        <v>1</v>
      </c>
      <c r="C657" s="39" t="s">
        <v>72</v>
      </c>
      <c r="D657" s="62" t="str">
        <f t="shared" si="108"/>
        <v>Только GRIT STRENGTH1Дополнительные весовые диски 2,5 кг</v>
      </c>
      <c r="E657" s="61">
        <f t="shared" ref="E657:E661" si="111">$E$653*K657</f>
        <v>1</v>
      </c>
      <c r="F657" s="19">
        <f>3*12</f>
        <v>36</v>
      </c>
      <c r="G657" s="187"/>
      <c r="H657" s="9" t="s">
        <v>18</v>
      </c>
      <c r="K657" s="59">
        <f t="shared" ref="K657:K661" si="112">F657/$F$437</f>
        <v>1</v>
      </c>
    </row>
    <row r="658" spans="1:11" x14ac:dyDescent="0.25">
      <c r="A658" s="19" t="s">
        <v>65</v>
      </c>
      <c r="B658" s="20">
        <v>1</v>
      </c>
      <c r="C658" s="39" t="s">
        <v>74</v>
      </c>
      <c r="D658" s="62" t="str">
        <f t="shared" si="108"/>
        <v>Только GRIT STRENGTH1Весовые диски 3,7 кг</v>
      </c>
      <c r="E658" s="61">
        <f t="shared" si="111"/>
        <v>0.66666666666666663</v>
      </c>
      <c r="F658" s="19">
        <f>2*12</f>
        <v>24</v>
      </c>
      <c r="G658" s="187"/>
      <c r="K658" s="59">
        <f t="shared" si="112"/>
        <v>0.66666666666666663</v>
      </c>
    </row>
    <row r="659" spans="1:11" x14ac:dyDescent="0.25">
      <c r="A659" s="19" t="s">
        <v>65</v>
      </c>
      <c r="B659" s="20">
        <v>1</v>
      </c>
      <c r="C659" s="39" t="s">
        <v>73</v>
      </c>
      <c r="D659" s="62" t="str">
        <f t="shared" si="108"/>
        <v>Только GRIT STRENGTH1Дополнительные весовые диски 5 кг</v>
      </c>
      <c r="E659" s="61">
        <f t="shared" si="111"/>
        <v>0.66666666666666663</v>
      </c>
      <c r="F659" s="19">
        <v>24</v>
      </c>
      <c r="G659" s="187"/>
      <c r="K659" s="59">
        <f t="shared" si="112"/>
        <v>0.66666666666666663</v>
      </c>
    </row>
    <row r="660" spans="1:11" x14ac:dyDescent="0.25">
      <c r="A660" s="19" t="s">
        <v>65</v>
      </c>
      <c r="B660" s="20">
        <v>1</v>
      </c>
      <c r="C660" s="39" t="s">
        <v>75</v>
      </c>
      <c r="D660" s="62" t="str">
        <f t="shared" si="108"/>
        <v>Только GRIT STRENGTH1Весовые диски 7,5 кг</v>
      </c>
      <c r="E660" s="61">
        <f t="shared" si="111"/>
        <v>0.66666666666666663</v>
      </c>
      <c r="F660" s="19">
        <v>24</v>
      </c>
      <c r="G660" s="187"/>
      <c r="K660" s="59">
        <f t="shared" si="112"/>
        <v>0.66666666666666663</v>
      </c>
    </row>
    <row r="661" spans="1:11" s="5" customFormat="1" x14ac:dyDescent="0.25">
      <c r="A661" s="19" t="s">
        <v>65</v>
      </c>
      <c r="B661" s="20">
        <v>1</v>
      </c>
      <c r="C661" s="39" t="s">
        <v>76</v>
      </c>
      <c r="D661" s="62" t="str">
        <f t="shared" si="108"/>
        <v>Только GRIT STRENGTH1Весовые диски 10 кг</v>
      </c>
      <c r="E661" s="61">
        <f t="shared" si="111"/>
        <v>0.66666666666666663</v>
      </c>
      <c r="F661" s="23">
        <v>24</v>
      </c>
      <c r="G661" s="189"/>
      <c r="H661" s="6"/>
      <c r="I661" s="6"/>
      <c r="J661" s="37"/>
      <c r="K661" s="59">
        <f t="shared" si="112"/>
        <v>0.66666666666666663</v>
      </c>
    </row>
    <row r="662" spans="1:11" ht="15" customHeight="1" x14ac:dyDescent="0.25">
      <c r="A662" s="19" t="s">
        <v>65</v>
      </c>
      <c r="B662" s="20">
        <v>2</v>
      </c>
      <c r="C662" s="19" t="s">
        <v>83</v>
      </c>
      <c r="D662" s="62" t="str">
        <f t="shared" si="108"/>
        <v>Только GRIT STRENGTH2Грифы SMARTBAR</v>
      </c>
      <c r="E662" s="61">
        <v>2</v>
      </c>
      <c r="F662" s="19">
        <v>12</v>
      </c>
      <c r="G662" s="188" t="s">
        <v>25</v>
      </c>
      <c r="H662" s="8" t="s">
        <v>8</v>
      </c>
      <c r="I662" s="4" t="s">
        <v>7</v>
      </c>
      <c r="J662" s="35" t="s">
        <v>8</v>
      </c>
    </row>
    <row r="663" spans="1:11" x14ac:dyDescent="0.25">
      <c r="A663" s="19" t="s">
        <v>65</v>
      </c>
      <c r="B663" s="20">
        <v>2</v>
      </c>
      <c r="C663" s="19" t="s">
        <v>81</v>
      </c>
      <c r="D663" s="62" t="str">
        <f t="shared" si="108"/>
        <v xml:space="preserve">Только GRIT STRENGTH2Степперы SMARTSTEP (и 4 подставки) x 1 на человека </v>
      </c>
      <c r="E663" s="61">
        <v>2</v>
      </c>
      <c r="F663" s="19">
        <v>12</v>
      </c>
      <c r="G663" s="187"/>
      <c r="H663" s="8"/>
      <c r="I663" s="4"/>
      <c r="J663" s="35"/>
    </row>
    <row r="664" spans="1:11" x14ac:dyDescent="0.25">
      <c r="A664" s="19" t="s">
        <v>65</v>
      </c>
      <c r="B664" s="20">
        <v>2</v>
      </c>
      <c r="C664" s="39" t="s">
        <v>70</v>
      </c>
      <c r="D664" s="62" t="str">
        <f t="shared" si="108"/>
        <v>Только GRIT STRENGTH2Стойки</v>
      </c>
      <c r="E664" s="61">
        <v>1</v>
      </c>
      <c r="F664" s="19">
        <v>1</v>
      </c>
      <c r="G664" s="187"/>
      <c r="H664" s="8" t="s">
        <v>9</v>
      </c>
      <c r="I664" s="4" t="s">
        <v>11</v>
      </c>
      <c r="J664" s="35" t="s">
        <v>9</v>
      </c>
    </row>
    <row r="665" spans="1:11" x14ac:dyDescent="0.25">
      <c r="A665" s="19" t="s">
        <v>65</v>
      </c>
      <c r="B665" s="20">
        <v>2</v>
      </c>
      <c r="C665" s="39" t="s">
        <v>71</v>
      </c>
      <c r="D665" s="62" t="str">
        <f t="shared" si="108"/>
        <v>Только GRIT STRENGTH2Дополнительные весовые диски 1 кг</v>
      </c>
      <c r="E665" s="61">
        <f>$E$662*K665</f>
        <v>0.66666666666666663</v>
      </c>
      <c r="F665" s="19">
        <v>12</v>
      </c>
      <c r="G665" s="187"/>
      <c r="H665" s="4" t="s">
        <v>10</v>
      </c>
      <c r="I665" s="4" t="s">
        <v>11</v>
      </c>
      <c r="J665" s="36" t="s">
        <v>10</v>
      </c>
      <c r="K665" s="59">
        <f>F665/$F$437</f>
        <v>0.33333333333333331</v>
      </c>
    </row>
    <row r="666" spans="1:11" x14ac:dyDescent="0.25">
      <c r="A666" s="19" t="s">
        <v>65</v>
      </c>
      <c r="B666" s="20">
        <v>2</v>
      </c>
      <c r="C666" s="39" t="s">
        <v>72</v>
      </c>
      <c r="D666" s="62" t="str">
        <f t="shared" si="108"/>
        <v>Только GRIT STRENGTH2Дополнительные весовые диски 2,5 кг</v>
      </c>
      <c r="E666" s="61">
        <f t="shared" ref="E666:E669" si="113">$E$662*K666</f>
        <v>2</v>
      </c>
      <c r="F666" s="19">
        <f>3*12</f>
        <v>36</v>
      </c>
      <c r="G666" s="187"/>
      <c r="H666" s="9" t="s">
        <v>18</v>
      </c>
      <c r="K666" s="59">
        <f t="shared" ref="K666:K670" si="114">F666/$F$437</f>
        <v>1</v>
      </c>
    </row>
    <row r="667" spans="1:11" x14ac:dyDescent="0.25">
      <c r="A667" s="19" t="s">
        <v>65</v>
      </c>
      <c r="B667" s="20">
        <v>2</v>
      </c>
      <c r="C667" s="39" t="s">
        <v>74</v>
      </c>
      <c r="D667" s="62" t="str">
        <f t="shared" si="108"/>
        <v>Только GRIT STRENGTH2Весовые диски 3,7 кг</v>
      </c>
      <c r="E667" s="61">
        <f t="shared" si="113"/>
        <v>1.3333333333333333</v>
      </c>
      <c r="F667" s="19">
        <f>2*12</f>
        <v>24</v>
      </c>
      <c r="G667" s="187"/>
      <c r="K667" s="59">
        <f t="shared" si="114"/>
        <v>0.66666666666666663</v>
      </c>
    </row>
    <row r="668" spans="1:11" x14ac:dyDescent="0.25">
      <c r="A668" s="19" t="s">
        <v>65</v>
      </c>
      <c r="B668" s="20">
        <v>2</v>
      </c>
      <c r="C668" s="39" t="s">
        <v>73</v>
      </c>
      <c r="D668" s="62" t="str">
        <f t="shared" si="108"/>
        <v>Только GRIT STRENGTH2Дополнительные весовые диски 5 кг</v>
      </c>
      <c r="E668" s="61">
        <f t="shared" si="113"/>
        <v>1.3333333333333333</v>
      </c>
      <c r="F668" s="19">
        <v>24</v>
      </c>
      <c r="G668" s="187"/>
      <c r="K668" s="59">
        <f t="shared" si="114"/>
        <v>0.66666666666666663</v>
      </c>
    </row>
    <row r="669" spans="1:11" x14ac:dyDescent="0.25">
      <c r="A669" s="19" t="s">
        <v>65</v>
      </c>
      <c r="B669" s="20">
        <v>2</v>
      </c>
      <c r="C669" s="39" t="s">
        <v>75</v>
      </c>
      <c r="D669" s="62" t="str">
        <f t="shared" si="108"/>
        <v>Только GRIT STRENGTH2Весовые диски 7,5 кг</v>
      </c>
      <c r="E669" s="61">
        <f t="shared" si="113"/>
        <v>1.3333333333333333</v>
      </c>
      <c r="F669" s="19">
        <v>24</v>
      </c>
      <c r="G669" s="187"/>
      <c r="K669" s="59">
        <f t="shared" si="114"/>
        <v>0.66666666666666663</v>
      </c>
    </row>
    <row r="670" spans="1:11" s="5" customFormat="1" x14ac:dyDescent="0.25">
      <c r="A670" s="19" t="s">
        <v>65</v>
      </c>
      <c r="B670" s="20">
        <v>2</v>
      </c>
      <c r="C670" s="39" t="s">
        <v>76</v>
      </c>
      <c r="D670" s="62" t="str">
        <f t="shared" si="108"/>
        <v>Только GRIT STRENGTH2Весовые диски 10 кг</v>
      </c>
      <c r="E670" s="61">
        <f>$E$662*K670</f>
        <v>1.3333333333333333</v>
      </c>
      <c r="F670" s="23">
        <v>24</v>
      </c>
      <c r="G670" s="189"/>
      <c r="H670" s="6"/>
      <c r="I670" s="6"/>
      <c r="J670" s="37"/>
      <c r="K670" s="59">
        <f t="shared" si="114"/>
        <v>0.66666666666666663</v>
      </c>
    </row>
    <row r="671" spans="1:11" ht="15" customHeight="1" x14ac:dyDescent="0.25">
      <c r="A671" s="19" t="s">
        <v>65</v>
      </c>
      <c r="B671" s="20">
        <v>3</v>
      </c>
      <c r="C671" s="19" t="s">
        <v>83</v>
      </c>
      <c r="D671" s="62" t="str">
        <f t="shared" si="108"/>
        <v>Только GRIT STRENGTH3Грифы SMARTBAR</v>
      </c>
      <c r="E671" s="61">
        <v>3</v>
      </c>
      <c r="F671" s="19">
        <v>12</v>
      </c>
      <c r="G671" s="188" t="s">
        <v>25</v>
      </c>
      <c r="H671" s="8" t="s">
        <v>8</v>
      </c>
      <c r="I671" s="4" t="s">
        <v>7</v>
      </c>
      <c r="J671" s="35" t="s">
        <v>8</v>
      </c>
    </row>
    <row r="672" spans="1:11" x14ac:dyDescent="0.25">
      <c r="A672" s="19" t="s">
        <v>65</v>
      </c>
      <c r="B672" s="20">
        <v>3</v>
      </c>
      <c r="C672" s="19" t="s">
        <v>81</v>
      </c>
      <c r="D672" s="62" t="str">
        <f t="shared" si="108"/>
        <v xml:space="preserve">Только GRIT STRENGTH3Степперы SMARTSTEP (и 4 подставки) x 1 на человека </v>
      </c>
      <c r="E672" s="61">
        <v>3</v>
      </c>
      <c r="F672" s="19">
        <v>12</v>
      </c>
      <c r="G672" s="187"/>
      <c r="H672" s="8"/>
      <c r="I672" s="4"/>
      <c r="J672" s="35"/>
    </row>
    <row r="673" spans="1:11" x14ac:dyDescent="0.25">
      <c r="A673" s="19" t="s">
        <v>65</v>
      </c>
      <c r="B673" s="20">
        <v>3</v>
      </c>
      <c r="C673" s="39" t="s">
        <v>70</v>
      </c>
      <c r="D673" s="62" t="str">
        <f t="shared" si="108"/>
        <v>Только GRIT STRENGTH3Стойки</v>
      </c>
      <c r="E673" s="61">
        <v>1</v>
      </c>
      <c r="F673" s="19">
        <v>1</v>
      </c>
      <c r="G673" s="187"/>
      <c r="H673" s="8" t="s">
        <v>9</v>
      </c>
      <c r="I673" s="4" t="s">
        <v>11</v>
      </c>
      <c r="J673" s="35" t="s">
        <v>9</v>
      </c>
    </row>
    <row r="674" spans="1:11" x14ac:dyDescent="0.25">
      <c r="A674" s="19" t="s">
        <v>65</v>
      </c>
      <c r="B674" s="20">
        <v>3</v>
      </c>
      <c r="C674" s="39" t="s">
        <v>71</v>
      </c>
      <c r="D674" s="62" t="str">
        <f t="shared" si="108"/>
        <v>Только GRIT STRENGTH3Дополнительные весовые диски 1 кг</v>
      </c>
      <c r="E674" s="61">
        <f>$E$671*K674</f>
        <v>1</v>
      </c>
      <c r="F674" s="19">
        <v>12</v>
      </c>
      <c r="G674" s="187"/>
      <c r="H674" s="4" t="s">
        <v>10</v>
      </c>
      <c r="I674" s="4" t="s">
        <v>11</v>
      </c>
      <c r="J674" s="36" t="s">
        <v>10</v>
      </c>
      <c r="K674" s="59">
        <f>F674/$F$437</f>
        <v>0.33333333333333331</v>
      </c>
    </row>
    <row r="675" spans="1:11" x14ac:dyDescent="0.25">
      <c r="A675" s="19" t="s">
        <v>65</v>
      </c>
      <c r="B675" s="20">
        <v>3</v>
      </c>
      <c r="C675" s="39" t="s">
        <v>72</v>
      </c>
      <c r="D675" s="62" t="str">
        <f t="shared" si="108"/>
        <v>Только GRIT STRENGTH3Дополнительные весовые диски 2,5 кг</v>
      </c>
      <c r="E675" s="61">
        <f t="shared" ref="E675:E679" si="115">$E$671*K675</f>
        <v>3</v>
      </c>
      <c r="F675" s="19">
        <f>3*12</f>
        <v>36</v>
      </c>
      <c r="G675" s="187"/>
      <c r="H675" s="9" t="s">
        <v>18</v>
      </c>
      <c r="K675" s="59">
        <f t="shared" ref="K675:K679" si="116">F675/$F$437</f>
        <v>1</v>
      </c>
    </row>
    <row r="676" spans="1:11" x14ac:dyDescent="0.25">
      <c r="A676" s="19" t="s">
        <v>65</v>
      </c>
      <c r="B676" s="20">
        <v>3</v>
      </c>
      <c r="C676" s="39" t="s">
        <v>74</v>
      </c>
      <c r="D676" s="62" t="str">
        <f t="shared" si="108"/>
        <v>Только GRIT STRENGTH3Весовые диски 3,7 кг</v>
      </c>
      <c r="E676" s="61">
        <f t="shared" si="115"/>
        <v>2</v>
      </c>
      <c r="F676" s="19">
        <f>2*12</f>
        <v>24</v>
      </c>
      <c r="G676" s="187"/>
      <c r="K676" s="59">
        <f t="shared" si="116"/>
        <v>0.66666666666666663</v>
      </c>
    </row>
    <row r="677" spans="1:11" x14ac:dyDescent="0.25">
      <c r="A677" s="19" t="s">
        <v>65</v>
      </c>
      <c r="B677" s="20">
        <v>3</v>
      </c>
      <c r="C677" s="39" t="s">
        <v>73</v>
      </c>
      <c r="D677" s="62" t="str">
        <f t="shared" si="108"/>
        <v>Только GRIT STRENGTH3Дополнительные весовые диски 5 кг</v>
      </c>
      <c r="E677" s="61">
        <f t="shared" si="115"/>
        <v>2</v>
      </c>
      <c r="F677" s="19">
        <v>24</v>
      </c>
      <c r="G677" s="187"/>
      <c r="K677" s="59">
        <f t="shared" si="116"/>
        <v>0.66666666666666663</v>
      </c>
    </row>
    <row r="678" spans="1:11" x14ac:dyDescent="0.25">
      <c r="A678" s="19" t="s">
        <v>65</v>
      </c>
      <c r="B678" s="20">
        <v>3</v>
      </c>
      <c r="C678" s="39" t="s">
        <v>75</v>
      </c>
      <c r="D678" s="62" t="str">
        <f t="shared" si="108"/>
        <v>Только GRIT STRENGTH3Весовые диски 7,5 кг</v>
      </c>
      <c r="E678" s="61">
        <f t="shared" si="115"/>
        <v>2</v>
      </c>
      <c r="F678" s="19">
        <v>24</v>
      </c>
      <c r="G678" s="187"/>
      <c r="K678" s="59">
        <f t="shared" si="116"/>
        <v>0.66666666666666663</v>
      </c>
    </row>
    <row r="679" spans="1:11" s="5" customFormat="1" x14ac:dyDescent="0.25">
      <c r="A679" s="19" t="s">
        <v>65</v>
      </c>
      <c r="B679" s="20">
        <v>3</v>
      </c>
      <c r="C679" s="39" t="s">
        <v>76</v>
      </c>
      <c r="D679" s="62" t="str">
        <f t="shared" si="108"/>
        <v>Только GRIT STRENGTH3Весовые диски 10 кг</v>
      </c>
      <c r="E679" s="61">
        <f t="shared" si="115"/>
        <v>2</v>
      </c>
      <c r="F679" s="23">
        <v>24</v>
      </c>
      <c r="G679" s="189"/>
      <c r="H679" s="6"/>
      <c r="I679" s="6"/>
      <c r="J679" s="37"/>
      <c r="K679" s="59">
        <f t="shared" si="116"/>
        <v>0.66666666666666663</v>
      </c>
    </row>
    <row r="680" spans="1:11" ht="15" customHeight="1" x14ac:dyDescent="0.25">
      <c r="A680" s="19" t="s">
        <v>65</v>
      </c>
      <c r="B680" s="20">
        <v>4</v>
      </c>
      <c r="C680" s="19" t="s">
        <v>83</v>
      </c>
      <c r="D680" s="62" t="str">
        <f t="shared" si="108"/>
        <v>Только GRIT STRENGTH4Грифы SMARTBAR</v>
      </c>
      <c r="E680" s="61">
        <v>4</v>
      </c>
      <c r="F680" s="19">
        <v>12</v>
      </c>
      <c r="G680" s="188" t="s">
        <v>25</v>
      </c>
      <c r="H680" s="8" t="s">
        <v>8</v>
      </c>
      <c r="I680" s="4" t="s">
        <v>7</v>
      </c>
      <c r="J680" s="35" t="s">
        <v>8</v>
      </c>
    </row>
    <row r="681" spans="1:11" x14ac:dyDescent="0.25">
      <c r="A681" s="19" t="s">
        <v>65</v>
      </c>
      <c r="B681" s="20">
        <v>4</v>
      </c>
      <c r="C681" s="19" t="s">
        <v>81</v>
      </c>
      <c r="D681" s="62" t="str">
        <f t="shared" si="108"/>
        <v xml:space="preserve">Только GRIT STRENGTH4Степперы SMARTSTEP (и 4 подставки) x 1 на человека </v>
      </c>
      <c r="E681" s="61">
        <v>4</v>
      </c>
      <c r="F681" s="19">
        <v>12</v>
      </c>
      <c r="G681" s="187"/>
      <c r="H681" s="8"/>
      <c r="I681" s="4"/>
      <c r="J681" s="35"/>
    </row>
    <row r="682" spans="1:11" x14ac:dyDescent="0.25">
      <c r="A682" s="19" t="s">
        <v>65</v>
      </c>
      <c r="B682" s="20">
        <v>4</v>
      </c>
      <c r="C682" s="39" t="s">
        <v>70</v>
      </c>
      <c r="D682" s="62" t="str">
        <f t="shared" si="108"/>
        <v>Только GRIT STRENGTH4Стойки</v>
      </c>
      <c r="E682" s="61">
        <v>1</v>
      </c>
      <c r="F682" s="19">
        <v>1</v>
      </c>
      <c r="G682" s="187"/>
      <c r="H682" s="8" t="s">
        <v>9</v>
      </c>
      <c r="I682" s="4" t="s">
        <v>11</v>
      </c>
      <c r="J682" s="35" t="s">
        <v>9</v>
      </c>
    </row>
    <row r="683" spans="1:11" x14ac:dyDescent="0.25">
      <c r="A683" s="19" t="s">
        <v>65</v>
      </c>
      <c r="B683" s="20">
        <v>4</v>
      </c>
      <c r="C683" s="39" t="s">
        <v>71</v>
      </c>
      <c r="D683" s="62" t="str">
        <f t="shared" si="108"/>
        <v>Только GRIT STRENGTH4Дополнительные весовые диски 1 кг</v>
      </c>
      <c r="E683" s="61">
        <f>$E$680*K683</f>
        <v>1.3333333333333333</v>
      </c>
      <c r="F683" s="19">
        <v>12</v>
      </c>
      <c r="G683" s="187"/>
      <c r="H683" s="4" t="s">
        <v>10</v>
      </c>
      <c r="I683" s="4" t="s">
        <v>11</v>
      </c>
      <c r="J683" s="36" t="s">
        <v>10</v>
      </c>
      <c r="K683" s="59">
        <f>F683/$F$437</f>
        <v>0.33333333333333331</v>
      </c>
    </row>
    <row r="684" spans="1:11" x14ac:dyDescent="0.25">
      <c r="A684" s="19" t="s">
        <v>65</v>
      </c>
      <c r="B684" s="20">
        <v>4</v>
      </c>
      <c r="C684" s="39" t="s">
        <v>72</v>
      </c>
      <c r="D684" s="62" t="str">
        <f t="shared" si="108"/>
        <v>Только GRIT STRENGTH4Дополнительные весовые диски 2,5 кг</v>
      </c>
      <c r="E684" s="61">
        <f t="shared" ref="E684:E688" si="117">$E$680*K684</f>
        <v>4</v>
      </c>
      <c r="F684" s="19">
        <f>3*12</f>
        <v>36</v>
      </c>
      <c r="G684" s="187"/>
      <c r="H684" s="9" t="s">
        <v>18</v>
      </c>
      <c r="K684" s="59">
        <f t="shared" ref="K684:K688" si="118">F684/$F$437</f>
        <v>1</v>
      </c>
    </row>
    <row r="685" spans="1:11" x14ac:dyDescent="0.25">
      <c r="A685" s="19" t="s">
        <v>65</v>
      </c>
      <c r="B685" s="20">
        <v>4</v>
      </c>
      <c r="C685" s="39" t="s">
        <v>74</v>
      </c>
      <c r="D685" s="62" t="str">
        <f t="shared" si="108"/>
        <v>Только GRIT STRENGTH4Весовые диски 3,7 кг</v>
      </c>
      <c r="E685" s="61">
        <f t="shared" si="117"/>
        <v>2.6666666666666665</v>
      </c>
      <c r="F685" s="19">
        <f>2*12</f>
        <v>24</v>
      </c>
      <c r="G685" s="187"/>
      <c r="K685" s="59">
        <f t="shared" si="118"/>
        <v>0.66666666666666663</v>
      </c>
    </row>
    <row r="686" spans="1:11" x14ac:dyDescent="0.25">
      <c r="A686" s="19" t="s">
        <v>65</v>
      </c>
      <c r="B686" s="20">
        <v>4</v>
      </c>
      <c r="C686" s="39" t="s">
        <v>73</v>
      </c>
      <c r="D686" s="62" t="str">
        <f t="shared" si="108"/>
        <v>Только GRIT STRENGTH4Дополнительные весовые диски 5 кг</v>
      </c>
      <c r="E686" s="61">
        <f t="shared" si="117"/>
        <v>2.6666666666666665</v>
      </c>
      <c r="F686" s="19">
        <v>24</v>
      </c>
      <c r="G686" s="187"/>
      <c r="K686" s="59">
        <f t="shared" si="118"/>
        <v>0.66666666666666663</v>
      </c>
    </row>
    <row r="687" spans="1:11" x14ac:dyDescent="0.25">
      <c r="A687" s="19" t="s">
        <v>65</v>
      </c>
      <c r="B687" s="20">
        <v>4</v>
      </c>
      <c r="C687" s="39" t="s">
        <v>75</v>
      </c>
      <c r="D687" s="62" t="str">
        <f t="shared" si="108"/>
        <v>Только GRIT STRENGTH4Весовые диски 7,5 кг</v>
      </c>
      <c r="E687" s="61">
        <f t="shared" si="117"/>
        <v>2.6666666666666665</v>
      </c>
      <c r="F687" s="19">
        <v>24</v>
      </c>
      <c r="G687" s="187"/>
      <c r="K687" s="59">
        <f t="shared" si="118"/>
        <v>0.66666666666666663</v>
      </c>
    </row>
    <row r="688" spans="1:11" s="5" customFormat="1" x14ac:dyDescent="0.25">
      <c r="A688" s="19" t="s">
        <v>65</v>
      </c>
      <c r="B688" s="20">
        <v>4</v>
      </c>
      <c r="C688" s="39" t="s">
        <v>76</v>
      </c>
      <c r="D688" s="62" t="str">
        <f t="shared" si="108"/>
        <v>Только GRIT STRENGTH4Весовые диски 10 кг</v>
      </c>
      <c r="E688" s="61">
        <f t="shared" si="117"/>
        <v>2.6666666666666665</v>
      </c>
      <c r="F688" s="23">
        <v>24</v>
      </c>
      <c r="G688" s="189"/>
      <c r="H688" s="6"/>
      <c r="I688" s="6"/>
      <c r="J688" s="37"/>
      <c r="K688" s="59">
        <f t="shared" si="118"/>
        <v>0.66666666666666663</v>
      </c>
    </row>
    <row r="689" spans="1:11" ht="15" customHeight="1" x14ac:dyDescent="0.25">
      <c r="A689" s="19" t="s">
        <v>65</v>
      </c>
      <c r="B689" s="20">
        <v>5</v>
      </c>
      <c r="C689" s="19" t="s">
        <v>83</v>
      </c>
      <c r="D689" s="62" t="str">
        <f t="shared" si="108"/>
        <v>Только GRIT STRENGTH5Грифы SMARTBAR</v>
      </c>
      <c r="E689" s="61">
        <v>5</v>
      </c>
      <c r="F689" s="19">
        <v>12</v>
      </c>
      <c r="G689" s="188" t="s">
        <v>25</v>
      </c>
      <c r="H689" s="8" t="s">
        <v>8</v>
      </c>
      <c r="I689" s="4" t="s">
        <v>7</v>
      </c>
      <c r="J689" s="35" t="s">
        <v>8</v>
      </c>
    </row>
    <row r="690" spans="1:11" x14ac:dyDescent="0.25">
      <c r="A690" s="19" t="s">
        <v>65</v>
      </c>
      <c r="B690" s="20">
        <v>5</v>
      </c>
      <c r="C690" s="19" t="s">
        <v>81</v>
      </c>
      <c r="D690" s="62" t="str">
        <f t="shared" si="108"/>
        <v xml:space="preserve">Только GRIT STRENGTH5Степперы SMARTSTEP (и 4 подставки) x 1 на человека </v>
      </c>
      <c r="E690" s="61">
        <v>5</v>
      </c>
      <c r="F690" s="19">
        <v>12</v>
      </c>
      <c r="G690" s="187"/>
      <c r="H690" s="8"/>
      <c r="I690" s="4"/>
      <c r="J690" s="35"/>
    </row>
    <row r="691" spans="1:11" x14ac:dyDescent="0.25">
      <c r="A691" s="19" t="s">
        <v>65</v>
      </c>
      <c r="B691" s="20">
        <v>5</v>
      </c>
      <c r="C691" s="39" t="s">
        <v>70</v>
      </c>
      <c r="D691" s="62" t="str">
        <f t="shared" si="108"/>
        <v>Только GRIT STRENGTH5Стойки</v>
      </c>
      <c r="E691" s="61">
        <v>1</v>
      </c>
      <c r="F691" s="19">
        <v>1</v>
      </c>
      <c r="G691" s="187"/>
      <c r="H691" s="8" t="s">
        <v>9</v>
      </c>
      <c r="I691" s="4" t="s">
        <v>11</v>
      </c>
      <c r="J691" s="35" t="s">
        <v>9</v>
      </c>
    </row>
    <row r="692" spans="1:11" x14ac:dyDescent="0.25">
      <c r="A692" s="19" t="s">
        <v>65</v>
      </c>
      <c r="B692" s="20">
        <v>5</v>
      </c>
      <c r="C692" s="39" t="s">
        <v>71</v>
      </c>
      <c r="D692" s="62" t="str">
        <f t="shared" si="108"/>
        <v>Только GRIT STRENGTH5Дополнительные весовые диски 1 кг</v>
      </c>
      <c r="E692" s="61">
        <f>$E$689*K692</f>
        <v>1.6666666666666665</v>
      </c>
      <c r="F692" s="19">
        <v>12</v>
      </c>
      <c r="G692" s="187"/>
      <c r="H692" s="4" t="s">
        <v>10</v>
      </c>
      <c r="I692" s="4" t="s">
        <v>11</v>
      </c>
      <c r="J692" s="36" t="s">
        <v>10</v>
      </c>
      <c r="K692" s="59">
        <f>F692/$F$437</f>
        <v>0.33333333333333331</v>
      </c>
    </row>
    <row r="693" spans="1:11" x14ac:dyDescent="0.25">
      <c r="A693" s="19" t="s">
        <v>65</v>
      </c>
      <c r="B693" s="20">
        <v>5</v>
      </c>
      <c r="C693" s="39" t="s">
        <v>72</v>
      </c>
      <c r="D693" s="62" t="str">
        <f t="shared" si="108"/>
        <v>Только GRIT STRENGTH5Дополнительные весовые диски 2,5 кг</v>
      </c>
      <c r="E693" s="61">
        <f t="shared" ref="E693:E697" si="119">$E$689*K693</f>
        <v>5</v>
      </c>
      <c r="F693" s="19">
        <f>3*12</f>
        <v>36</v>
      </c>
      <c r="G693" s="187"/>
      <c r="H693" s="9" t="s">
        <v>18</v>
      </c>
      <c r="K693" s="59">
        <f t="shared" ref="K693:K697" si="120">F693/$F$437</f>
        <v>1</v>
      </c>
    </row>
    <row r="694" spans="1:11" x14ac:dyDescent="0.25">
      <c r="A694" s="19" t="s">
        <v>65</v>
      </c>
      <c r="B694" s="20">
        <v>5</v>
      </c>
      <c r="C694" s="39" t="s">
        <v>74</v>
      </c>
      <c r="D694" s="62" t="str">
        <f t="shared" si="108"/>
        <v>Только GRIT STRENGTH5Весовые диски 3,7 кг</v>
      </c>
      <c r="E694" s="61">
        <f t="shared" si="119"/>
        <v>3.333333333333333</v>
      </c>
      <c r="F694" s="19">
        <f>2*12</f>
        <v>24</v>
      </c>
      <c r="G694" s="187"/>
      <c r="K694" s="59">
        <f t="shared" si="120"/>
        <v>0.66666666666666663</v>
      </c>
    </row>
    <row r="695" spans="1:11" x14ac:dyDescent="0.25">
      <c r="A695" s="19" t="s">
        <v>65</v>
      </c>
      <c r="B695" s="20">
        <v>5</v>
      </c>
      <c r="C695" s="39" t="s">
        <v>73</v>
      </c>
      <c r="D695" s="62" t="str">
        <f t="shared" si="108"/>
        <v>Только GRIT STRENGTH5Дополнительные весовые диски 5 кг</v>
      </c>
      <c r="E695" s="61">
        <f t="shared" si="119"/>
        <v>3.333333333333333</v>
      </c>
      <c r="F695" s="19">
        <v>24</v>
      </c>
      <c r="G695" s="187"/>
      <c r="K695" s="59">
        <f t="shared" si="120"/>
        <v>0.66666666666666663</v>
      </c>
    </row>
    <row r="696" spans="1:11" x14ac:dyDescent="0.25">
      <c r="A696" s="19" t="s">
        <v>65</v>
      </c>
      <c r="B696" s="20">
        <v>5</v>
      </c>
      <c r="C696" s="39" t="s">
        <v>75</v>
      </c>
      <c r="D696" s="62" t="str">
        <f t="shared" si="108"/>
        <v>Только GRIT STRENGTH5Весовые диски 7,5 кг</v>
      </c>
      <c r="E696" s="61">
        <f t="shared" si="119"/>
        <v>3.333333333333333</v>
      </c>
      <c r="F696" s="19">
        <v>24</v>
      </c>
      <c r="G696" s="187"/>
      <c r="K696" s="59">
        <f t="shared" si="120"/>
        <v>0.66666666666666663</v>
      </c>
    </row>
    <row r="697" spans="1:11" s="5" customFormat="1" x14ac:dyDescent="0.25">
      <c r="A697" s="19" t="s">
        <v>65</v>
      </c>
      <c r="B697" s="20">
        <v>5</v>
      </c>
      <c r="C697" s="39" t="s">
        <v>76</v>
      </c>
      <c r="D697" s="62" t="str">
        <f t="shared" si="108"/>
        <v>Только GRIT STRENGTH5Весовые диски 10 кг</v>
      </c>
      <c r="E697" s="61">
        <f t="shared" si="119"/>
        <v>3.333333333333333</v>
      </c>
      <c r="F697" s="23">
        <v>24</v>
      </c>
      <c r="G697" s="189"/>
      <c r="H697" s="6"/>
      <c r="I697" s="6"/>
      <c r="J697" s="37"/>
      <c r="K697" s="59">
        <f t="shared" si="120"/>
        <v>0.66666666666666663</v>
      </c>
    </row>
    <row r="698" spans="1:11" ht="15" customHeight="1" x14ac:dyDescent="0.25">
      <c r="A698" s="19" t="s">
        <v>65</v>
      </c>
      <c r="B698" s="20">
        <v>6</v>
      </c>
      <c r="C698" s="19" t="s">
        <v>83</v>
      </c>
      <c r="D698" s="62" t="str">
        <f t="shared" si="108"/>
        <v>Только GRIT STRENGTH6Грифы SMARTBAR</v>
      </c>
      <c r="E698" s="61">
        <v>6</v>
      </c>
      <c r="F698" s="19">
        <v>12</v>
      </c>
      <c r="G698" s="188" t="s">
        <v>25</v>
      </c>
      <c r="H698" s="8" t="s">
        <v>8</v>
      </c>
      <c r="I698" s="4" t="s">
        <v>7</v>
      </c>
      <c r="J698" s="35" t="s">
        <v>8</v>
      </c>
    </row>
    <row r="699" spans="1:11" x14ac:dyDescent="0.25">
      <c r="A699" s="19" t="s">
        <v>65</v>
      </c>
      <c r="B699" s="20">
        <v>6</v>
      </c>
      <c r="C699" s="19" t="s">
        <v>81</v>
      </c>
      <c r="D699" s="62" t="str">
        <f t="shared" si="108"/>
        <v xml:space="preserve">Только GRIT STRENGTH6Степперы SMARTSTEP (и 4 подставки) x 1 на человека </v>
      </c>
      <c r="E699" s="61">
        <v>6</v>
      </c>
      <c r="F699" s="19">
        <v>12</v>
      </c>
      <c r="G699" s="187"/>
      <c r="H699" s="8"/>
      <c r="I699" s="4"/>
      <c r="J699" s="35"/>
    </row>
    <row r="700" spans="1:11" x14ac:dyDescent="0.25">
      <c r="A700" s="19" t="s">
        <v>65</v>
      </c>
      <c r="B700" s="20">
        <v>6</v>
      </c>
      <c r="C700" s="39" t="s">
        <v>70</v>
      </c>
      <c r="D700" s="62" t="str">
        <f t="shared" si="108"/>
        <v>Только GRIT STRENGTH6Стойки</v>
      </c>
      <c r="E700" s="61">
        <v>1</v>
      </c>
      <c r="F700" s="19">
        <v>1</v>
      </c>
      <c r="G700" s="187"/>
      <c r="H700" s="8" t="s">
        <v>9</v>
      </c>
      <c r="I700" s="4" t="s">
        <v>11</v>
      </c>
      <c r="J700" s="35" t="s">
        <v>9</v>
      </c>
    </row>
    <row r="701" spans="1:11" x14ac:dyDescent="0.25">
      <c r="A701" s="19" t="s">
        <v>65</v>
      </c>
      <c r="B701" s="20">
        <v>6</v>
      </c>
      <c r="C701" s="39" t="s">
        <v>71</v>
      </c>
      <c r="D701" s="62" t="str">
        <f t="shared" si="108"/>
        <v>Только GRIT STRENGTH6Дополнительные весовые диски 1 кг</v>
      </c>
      <c r="E701" s="61">
        <f>$E$698*K701</f>
        <v>2</v>
      </c>
      <c r="F701" s="19">
        <v>12</v>
      </c>
      <c r="G701" s="187"/>
      <c r="H701" s="4" t="s">
        <v>10</v>
      </c>
      <c r="I701" s="4" t="s">
        <v>11</v>
      </c>
      <c r="J701" s="36" t="s">
        <v>10</v>
      </c>
      <c r="K701" s="59">
        <f>F701/$F$437</f>
        <v>0.33333333333333331</v>
      </c>
    </row>
    <row r="702" spans="1:11" x14ac:dyDescent="0.25">
      <c r="A702" s="19" t="s">
        <v>65</v>
      </c>
      <c r="B702" s="20">
        <v>6</v>
      </c>
      <c r="C702" s="39" t="s">
        <v>72</v>
      </c>
      <c r="D702" s="62" t="str">
        <f t="shared" si="108"/>
        <v>Только GRIT STRENGTH6Дополнительные весовые диски 2,5 кг</v>
      </c>
      <c r="E702" s="61">
        <f t="shared" ref="E702:E706" si="121">$E$698*K702</f>
        <v>6</v>
      </c>
      <c r="F702" s="19">
        <f>3*12</f>
        <v>36</v>
      </c>
      <c r="G702" s="187"/>
      <c r="H702" s="9" t="s">
        <v>18</v>
      </c>
      <c r="K702" s="59">
        <f t="shared" ref="K702:K706" si="122">F702/$F$437</f>
        <v>1</v>
      </c>
    </row>
    <row r="703" spans="1:11" x14ac:dyDescent="0.25">
      <c r="A703" s="19" t="s">
        <v>65</v>
      </c>
      <c r="B703" s="20">
        <v>6</v>
      </c>
      <c r="C703" s="39" t="s">
        <v>74</v>
      </c>
      <c r="D703" s="62" t="str">
        <f t="shared" si="108"/>
        <v>Только GRIT STRENGTH6Весовые диски 3,7 кг</v>
      </c>
      <c r="E703" s="61">
        <f t="shared" si="121"/>
        <v>4</v>
      </c>
      <c r="F703" s="19">
        <f>2*12</f>
        <v>24</v>
      </c>
      <c r="G703" s="187"/>
      <c r="K703" s="59">
        <f t="shared" si="122"/>
        <v>0.66666666666666663</v>
      </c>
    </row>
    <row r="704" spans="1:11" x14ac:dyDescent="0.25">
      <c r="A704" s="19" t="s">
        <v>65</v>
      </c>
      <c r="B704" s="20">
        <v>6</v>
      </c>
      <c r="C704" s="39" t="s">
        <v>73</v>
      </c>
      <c r="D704" s="62" t="str">
        <f t="shared" si="108"/>
        <v>Только GRIT STRENGTH6Дополнительные весовые диски 5 кг</v>
      </c>
      <c r="E704" s="61">
        <f t="shared" si="121"/>
        <v>4</v>
      </c>
      <c r="F704" s="19">
        <v>24</v>
      </c>
      <c r="G704" s="187"/>
      <c r="K704" s="59">
        <f t="shared" si="122"/>
        <v>0.66666666666666663</v>
      </c>
    </row>
    <row r="705" spans="1:11" x14ac:dyDescent="0.25">
      <c r="A705" s="19" t="s">
        <v>65</v>
      </c>
      <c r="B705" s="20">
        <v>6</v>
      </c>
      <c r="C705" s="39" t="s">
        <v>75</v>
      </c>
      <c r="D705" s="62" t="str">
        <f t="shared" si="108"/>
        <v>Только GRIT STRENGTH6Весовые диски 7,5 кг</v>
      </c>
      <c r="E705" s="61">
        <f t="shared" si="121"/>
        <v>4</v>
      </c>
      <c r="F705" s="19">
        <v>24</v>
      </c>
      <c r="G705" s="187"/>
      <c r="K705" s="59">
        <f t="shared" si="122"/>
        <v>0.66666666666666663</v>
      </c>
    </row>
    <row r="706" spans="1:11" s="5" customFormat="1" x14ac:dyDescent="0.25">
      <c r="A706" s="19" t="s">
        <v>65</v>
      </c>
      <c r="B706" s="20">
        <v>6</v>
      </c>
      <c r="C706" s="39" t="s">
        <v>76</v>
      </c>
      <c r="D706" s="62" t="str">
        <f t="shared" si="108"/>
        <v>Только GRIT STRENGTH6Весовые диски 10 кг</v>
      </c>
      <c r="E706" s="61">
        <f t="shared" si="121"/>
        <v>4</v>
      </c>
      <c r="F706" s="23">
        <v>24</v>
      </c>
      <c r="G706" s="189"/>
      <c r="H706" s="6"/>
      <c r="I706" s="6"/>
      <c r="J706" s="37"/>
      <c r="K706" s="59">
        <f t="shared" si="122"/>
        <v>0.66666666666666663</v>
      </c>
    </row>
    <row r="707" spans="1:11" ht="15" customHeight="1" x14ac:dyDescent="0.25">
      <c r="A707" s="19" t="s">
        <v>65</v>
      </c>
      <c r="B707" s="20">
        <v>7</v>
      </c>
      <c r="C707" s="19" t="s">
        <v>83</v>
      </c>
      <c r="D707" s="62" t="str">
        <f t="shared" si="108"/>
        <v>Только GRIT STRENGTH7Грифы SMARTBAR</v>
      </c>
      <c r="E707" s="61">
        <v>7</v>
      </c>
      <c r="F707" s="19">
        <v>12</v>
      </c>
      <c r="G707" s="188" t="s">
        <v>25</v>
      </c>
      <c r="H707" s="8" t="s">
        <v>8</v>
      </c>
      <c r="I707" s="4" t="s">
        <v>7</v>
      </c>
      <c r="J707" s="35" t="s">
        <v>8</v>
      </c>
    </row>
    <row r="708" spans="1:11" x14ac:dyDescent="0.25">
      <c r="A708" s="19" t="s">
        <v>65</v>
      </c>
      <c r="B708" s="20">
        <v>7</v>
      </c>
      <c r="C708" s="19" t="s">
        <v>81</v>
      </c>
      <c r="D708" s="62" t="str">
        <f t="shared" si="108"/>
        <v xml:space="preserve">Только GRIT STRENGTH7Степперы SMARTSTEP (и 4 подставки) x 1 на человека </v>
      </c>
      <c r="E708" s="61">
        <v>7</v>
      </c>
      <c r="F708" s="19">
        <v>12</v>
      </c>
      <c r="G708" s="187"/>
      <c r="H708" s="8"/>
      <c r="I708" s="4"/>
      <c r="J708" s="35"/>
    </row>
    <row r="709" spans="1:11" x14ac:dyDescent="0.25">
      <c r="A709" s="19" t="s">
        <v>65</v>
      </c>
      <c r="B709" s="20">
        <v>7</v>
      </c>
      <c r="C709" s="39" t="s">
        <v>70</v>
      </c>
      <c r="D709" s="62" t="str">
        <f t="shared" si="108"/>
        <v>Только GRIT STRENGTH7Стойки</v>
      </c>
      <c r="E709" s="61">
        <v>1</v>
      </c>
      <c r="F709" s="19">
        <v>1</v>
      </c>
      <c r="G709" s="187"/>
      <c r="H709" s="8" t="s">
        <v>9</v>
      </c>
      <c r="I709" s="4" t="s">
        <v>11</v>
      </c>
      <c r="J709" s="35" t="s">
        <v>9</v>
      </c>
    </row>
    <row r="710" spans="1:11" x14ac:dyDescent="0.25">
      <c r="A710" s="19" t="s">
        <v>65</v>
      </c>
      <c r="B710" s="20">
        <v>7</v>
      </c>
      <c r="C710" s="39" t="s">
        <v>71</v>
      </c>
      <c r="D710" s="62" t="str">
        <f t="shared" ref="D710:D773" si="123">A710&amp;B710&amp;C710</f>
        <v>Только GRIT STRENGTH7Дополнительные весовые диски 1 кг</v>
      </c>
      <c r="E710" s="61">
        <f>$E$707*K710</f>
        <v>2.333333333333333</v>
      </c>
      <c r="F710" s="19">
        <v>12</v>
      </c>
      <c r="G710" s="187"/>
      <c r="H710" s="4" t="s">
        <v>10</v>
      </c>
      <c r="I710" s="4" t="s">
        <v>11</v>
      </c>
      <c r="J710" s="36" t="s">
        <v>10</v>
      </c>
      <c r="K710" s="59">
        <f>F710/$F$437</f>
        <v>0.33333333333333331</v>
      </c>
    </row>
    <row r="711" spans="1:11" x14ac:dyDescent="0.25">
      <c r="A711" s="19" t="s">
        <v>65</v>
      </c>
      <c r="B711" s="20">
        <v>7</v>
      </c>
      <c r="C711" s="39" t="s">
        <v>72</v>
      </c>
      <c r="D711" s="62" t="str">
        <f t="shared" si="123"/>
        <v>Только GRIT STRENGTH7Дополнительные весовые диски 2,5 кг</v>
      </c>
      <c r="E711" s="61">
        <f t="shared" ref="E711:E715" si="124">$E$707*K711</f>
        <v>7</v>
      </c>
      <c r="F711" s="19">
        <f>3*12</f>
        <v>36</v>
      </c>
      <c r="G711" s="187"/>
      <c r="H711" s="9" t="s">
        <v>18</v>
      </c>
      <c r="K711" s="59">
        <f t="shared" ref="K711:K715" si="125">F711/$F$437</f>
        <v>1</v>
      </c>
    </row>
    <row r="712" spans="1:11" x14ac:dyDescent="0.25">
      <c r="A712" s="19" t="s">
        <v>65</v>
      </c>
      <c r="B712" s="20">
        <v>7</v>
      </c>
      <c r="C712" s="39" t="s">
        <v>74</v>
      </c>
      <c r="D712" s="62" t="str">
        <f t="shared" si="123"/>
        <v>Только GRIT STRENGTH7Весовые диски 3,7 кг</v>
      </c>
      <c r="E712" s="61">
        <f t="shared" si="124"/>
        <v>4.6666666666666661</v>
      </c>
      <c r="F712" s="19">
        <f>2*12</f>
        <v>24</v>
      </c>
      <c r="G712" s="187"/>
      <c r="K712" s="59">
        <f t="shared" si="125"/>
        <v>0.66666666666666663</v>
      </c>
    </row>
    <row r="713" spans="1:11" x14ac:dyDescent="0.25">
      <c r="A713" s="19" t="s">
        <v>65</v>
      </c>
      <c r="B713" s="20">
        <v>7</v>
      </c>
      <c r="C713" s="39" t="s">
        <v>73</v>
      </c>
      <c r="D713" s="62" t="str">
        <f t="shared" si="123"/>
        <v>Только GRIT STRENGTH7Дополнительные весовые диски 5 кг</v>
      </c>
      <c r="E713" s="61">
        <f t="shared" si="124"/>
        <v>4.6666666666666661</v>
      </c>
      <c r="F713" s="19">
        <v>24</v>
      </c>
      <c r="G713" s="187"/>
      <c r="K713" s="59">
        <f t="shared" si="125"/>
        <v>0.66666666666666663</v>
      </c>
    </row>
    <row r="714" spans="1:11" x14ac:dyDescent="0.25">
      <c r="A714" s="19" t="s">
        <v>65</v>
      </c>
      <c r="B714" s="20">
        <v>7</v>
      </c>
      <c r="C714" s="39" t="s">
        <v>75</v>
      </c>
      <c r="D714" s="62" t="str">
        <f t="shared" si="123"/>
        <v>Только GRIT STRENGTH7Весовые диски 7,5 кг</v>
      </c>
      <c r="E714" s="61">
        <f t="shared" si="124"/>
        <v>4.6666666666666661</v>
      </c>
      <c r="F714" s="19">
        <v>24</v>
      </c>
      <c r="G714" s="187"/>
      <c r="K714" s="59">
        <f t="shared" si="125"/>
        <v>0.66666666666666663</v>
      </c>
    </row>
    <row r="715" spans="1:11" s="5" customFormat="1" x14ac:dyDescent="0.25">
      <c r="A715" s="19" t="s">
        <v>65</v>
      </c>
      <c r="B715" s="20">
        <v>7</v>
      </c>
      <c r="C715" s="39" t="s">
        <v>76</v>
      </c>
      <c r="D715" s="62" t="str">
        <f t="shared" si="123"/>
        <v>Только GRIT STRENGTH7Весовые диски 10 кг</v>
      </c>
      <c r="E715" s="61">
        <f t="shared" si="124"/>
        <v>4.6666666666666661</v>
      </c>
      <c r="F715" s="23">
        <v>24</v>
      </c>
      <c r="G715" s="189"/>
      <c r="H715" s="6"/>
      <c r="I715" s="6"/>
      <c r="J715" s="37"/>
      <c r="K715" s="59">
        <f t="shared" si="125"/>
        <v>0.66666666666666663</v>
      </c>
    </row>
    <row r="716" spans="1:11" ht="15" customHeight="1" x14ac:dyDescent="0.25">
      <c r="A716" s="19" t="s">
        <v>65</v>
      </c>
      <c r="B716" s="20">
        <v>8</v>
      </c>
      <c r="C716" s="19" t="s">
        <v>83</v>
      </c>
      <c r="D716" s="62" t="str">
        <f t="shared" si="123"/>
        <v>Только GRIT STRENGTH8Грифы SMARTBAR</v>
      </c>
      <c r="E716" s="61">
        <v>8</v>
      </c>
      <c r="F716" s="19">
        <v>12</v>
      </c>
      <c r="G716" s="188" t="s">
        <v>25</v>
      </c>
      <c r="H716" s="8" t="s">
        <v>8</v>
      </c>
      <c r="I716" s="4" t="s">
        <v>7</v>
      </c>
      <c r="J716" s="35" t="s">
        <v>8</v>
      </c>
    </row>
    <row r="717" spans="1:11" x14ac:dyDescent="0.25">
      <c r="A717" s="19" t="s">
        <v>65</v>
      </c>
      <c r="B717" s="20">
        <v>8</v>
      </c>
      <c r="C717" s="19" t="s">
        <v>81</v>
      </c>
      <c r="D717" s="62" t="str">
        <f t="shared" si="123"/>
        <v xml:space="preserve">Только GRIT STRENGTH8Степперы SMARTSTEP (и 4 подставки) x 1 на человека </v>
      </c>
      <c r="E717" s="61">
        <v>8</v>
      </c>
      <c r="F717" s="19">
        <v>12</v>
      </c>
      <c r="G717" s="187"/>
      <c r="H717" s="8"/>
      <c r="I717" s="4"/>
      <c r="J717" s="35"/>
    </row>
    <row r="718" spans="1:11" x14ac:dyDescent="0.25">
      <c r="A718" s="19" t="s">
        <v>65</v>
      </c>
      <c r="B718" s="20">
        <v>8</v>
      </c>
      <c r="C718" s="39" t="s">
        <v>70</v>
      </c>
      <c r="D718" s="62" t="str">
        <f t="shared" si="123"/>
        <v>Только GRIT STRENGTH8Стойки</v>
      </c>
      <c r="E718" s="61">
        <v>1</v>
      </c>
      <c r="F718" s="19">
        <v>1</v>
      </c>
      <c r="G718" s="187"/>
      <c r="H718" s="8" t="s">
        <v>9</v>
      </c>
      <c r="I718" s="4" t="s">
        <v>11</v>
      </c>
      <c r="J718" s="35" t="s">
        <v>9</v>
      </c>
    </row>
    <row r="719" spans="1:11" x14ac:dyDescent="0.25">
      <c r="A719" s="19" t="s">
        <v>65</v>
      </c>
      <c r="B719" s="20">
        <v>8</v>
      </c>
      <c r="C719" s="39" t="s">
        <v>71</v>
      </c>
      <c r="D719" s="62" t="str">
        <f t="shared" si="123"/>
        <v>Только GRIT STRENGTH8Дополнительные весовые диски 1 кг</v>
      </c>
      <c r="E719" s="61">
        <f>$E$716*K719</f>
        <v>2.6666666666666665</v>
      </c>
      <c r="F719" s="19">
        <v>12</v>
      </c>
      <c r="G719" s="187"/>
      <c r="H719" s="4" t="s">
        <v>10</v>
      </c>
      <c r="I719" s="4" t="s">
        <v>11</v>
      </c>
      <c r="J719" s="36" t="s">
        <v>10</v>
      </c>
      <c r="K719" s="59">
        <f>F719/$F$437</f>
        <v>0.33333333333333331</v>
      </c>
    </row>
    <row r="720" spans="1:11" x14ac:dyDescent="0.25">
      <c r="A720" s="19" t="s">
        <v>65</v>
      </c>
      <c r="B720" s="20">
        <v>8</v>
      </c>
      <c r="C720" s="39" t="s">
        <v>72</v>
      </c>
      <c r="D720" s="62" t="str">
        <f t="shared" si="123"/>
        <v>Только GRIT STRENGTH8Дополнительные весовые диски 2,5 кг</v>
      </c>
      <c r="E720" s="61">
        <f t="shared" ref="E720:E724" si="126">$E$716*K720</f>
        <v>8</v>
      </c>
      <c r="F720" s="19">
        <f>3*12</f>
        <v>36</v>
      </c>
      <c r="G720" s="187"/>
      <c r="H720" s="9" t="s">
        <v>18</v>
      </c>
      <c r="K720" s="59">
        <f t="shared" ref="K720:K724" si="127">F720/$F$437</f>
        <v>1</v>
      </c>
    </row>
    <row r="721" spans="1:11" x14ac:dyDescent="0.25">
      <c r="A721" s="19" t="s">
        <v>65</v>
      </c>
      <c r="B721" s="20">
        <v>8</v>
      </c>
      <c r="C721" s="39" t="s">
        <v>74</v>
      </c>
      <c r="D721" s="62" t="str">
        <f t="shared" si="123"/>
        <v>Только GRIT STRENGTH8Весовые диски 3,7 кг</v>
      </c>
      <c r="E721" s="61">
        <f t="shared" si="126"/>
        <v>5.333333333333333</v>
      </c>
      <c r="F721" s="19">
        <f>2*12</f>
        <v>24</v>
      </c>
      <c r="G721" s="187"/>
      <c r="K721" s="59">
        <f t="shared" si="127"/>
        <v>0.66666666666666663</v>
      </c>
    </row>
    <row r="722" spans="1:11" x14ac:dyDescent="0.25">
      <c r="A722" s="19" t="s">
        <v>65</v>
      </c>
      <c r="B722" s="20">
        <v>8</v>
      </c>
      <c r="C722" s="39" t="s">
        <v>73</v>
      </c>
      <c r="D722" s="62" t="str">
        <f t="shared" si="123"/>
        <v>Только GRIT STRENGTH8Дополнительные весовые диски 5 кг</v>
      </c>
      <c r="E722" s="61">
        <f t="shared" si="126"/>
        <v>5.333333333333333</v>
      </c>
      <c r="F722" s="19">
        <v>24</v>
      </c>
      <c r="G722" s="187"/>
      <c r="K722" s="59">
        <f t="shared" si="127"/>
        <v>0.66666666666666663</v>
      </c>
    </row>
    <row r="723" spans="1:11" x14ac:dyDescent="0.25">
      <c r="A723" s="19" t="s">
        <v>65</v>
      </c>
      <c r="B723" s="20">
        <v>8</v>
      </c>
      <c r="C723" s="39" t="s">
        <v>75</v>
      </c>
      <c r="D723" s="62" t="str">
        <f t="shared" si="123"/>
        <v>Только GRIT STRENGTH8Весовые диски 7,5 кг</v>
      </c>
      <c r="E723" s="61">
        <f t="shared" si="126"/>
        <v>5.333333333333333</v>
      </c>
      <c r="F723" s="19">
        <v>24</v>
      </c>
      <c r="G723" s="187"/>
      <c r="K723" s="59">
        <f t="shared" si="127"/>
        <v>0.66666666666666663</v>
      </c>
    </row>
    <row r="724" spans="1:11" s="5" customFormat="1" x14ac:dyDescent="0.25">
      <c r="A724" s="19" t="s">
        <v>65</v>
      </c>
      <c r="B724" s="20">
        <v>8</v>
      </c>
      <c r="C724" s="39" t="s">
        <v>76</v>
      </c>
      <c r="D724" s="62" t="str">
        <f t="shared" si="123"/>
        <v>Только GRIT STRENGTH8Весовые диски 10 кг</v>
      </c>
      <c r="E724" s="61">
        <f t="shared" si="126"/>
        <v>5.333333333333333</v>
      </c>
      <c r="F724" s="23">
        <v>24</v>
      </c>
      <c r="G724" s="189"/>
      <c r="H724" s="6"/>
      <c r="I724" s="6"/>
      <c r="J724" s="37"/>
      <c r="K724" s="59">
        <f t="shared" si="127"/>
        <v>0.66666666666666663</v>
      </c>
    </row>
    <row r="725" spans="1:11" ht="15" customHeight="1" x14ac:dyDescent="0.25">
      <c r="A725" s="19" t="s">
        <v>65</v>
      </c>
      <c r="B725" s="20">
        <v>9</v>
      </c>
      <c r="C725" s="19" t="s">
        <v>83</v>
      </c>
      <c r="D725" s="62" t="str">
        <f t="shared" si="123"/>
        <v>Только GRIT STRENGTH9Грифы SMARTBAR</v>
      </c>
      <c r="E725" s="61">
        <v>9</v>
      </c>
      <c r="F725" s="19">
        <v>12</v>
      </c>
      <c r="G725" s="188" t="s">
        <v>25</v>
      </c>
      <c r="H725" s="8" t="s">
        <v>8</v>
      </c>
      <c r="I725" s="4" t="s">
        <v>7</v>
      </c>
      <c r="J725" s="35" t="s">
        <v>8</v>
      </c>
    </row>
    <row r="726" spans="1:11" x14ac:dyDescent="0.25">
      <c r="A726" s="19" t="s">
        <v>65</v>
      </c>
      <c r="B726" s="20">
        <v>9</v>
      </c>
      <c r="C726" s="19" t="s">
        <v>81</v>
      </c>
      <c r="D726" s="62" t="str">
        <f t="shared" si="123"/>
        <v xml:space="preserve">Только GRIT STRENGTH9Степперы SMARTSTEP (и 4 подставки) x 1 на человека </v>
      </c>
      <c r="E726" s="61">
        <v>9</v>
      </c>
      <c r="F726" s="19">
        <v>12</v>
      </c>
      <c r="G726" s="187"/>
      <c r="H726" s="8"/>
      <c r="I726" s="4"/>
      <c r="J726" s="35"/>
    </row>
    <row r="727" spans="1:11" x14ac:dyDescent="0.25">
      <c r="A727" s="19" t="s">
        <v>65</v>
      </c>
      <c r="B727" s="20">
        <v>9</v>
      </c>
      <c r="C727" s="39" t="s">
        <v>70</v>
      </c>
      <c r="D727" s="62" t="str">
        <f t="shared" si="123"/>
        <v>Только GRIT STRENGTH9Стойки</v>
      </c>
      <c r="E727" s="61">
        <v>1</v>
      </c>
      <c r="F727" s="19">
        <v>1</v>
      </c>
      <c r="G727" s="187"/>
      <c r="H727" s="8" t="s">
        <v>9</v>
      </c>
      <c r="I727" s="4" t="s">
        <v>11</v>
      </c>
      <c r="J727" s="35" t="s">
        <v>9</v>
      </c>
    </row>
    <row r="728" spans="1:11" x14ac:dyDescent="0.25">
      <c r="A728" s="19" t="s">
        <v>65</v>
      </c>
      <c r="B728" s="20">
        <v>9</v>
      </c>
      <c r="C728" s="39" t="s">
        <v>71</v>
      </c>
      <c r="D728" s="62" t="str">
        <f t="shared" si="123"/>
        <v>Только GRIT STRENGTH9Дополнительные весовые диски 1 кг</v>
      </c>
      <c r="E728" s="61">
        <f>$E$725*K728</f>
        <v>3</v>
      </c>
      <c r="F728" s="19">
        <v>12</v>
      </c>
      <c r="G728" s="187"/>
      <c r="H728" s="4" t="s">
        <v>10</v>
      </c>
      <c r="I728" s="4" t="s">
        <v>11</v>
      </c>
      <c r="J728" s="36" t="s">
        <v>10</v>
      </c>
      <c r="K728" s="59">
        <f>F728/$F$437</f>
        <v>0.33333333333333331</v>
      </c>
    </row>
    <row r="729" spans="1:11" x14ac:dyDescent="0.25">
      <c r="A729" s="19" t="s">
        <v>65</v>
      </c>
      <c r="B729" s="20">
        <v>9</v>
      </c>
      <c r="C729" s="39" t="s">
        <v>72</v>
      </c>
      <c r="D729" s="62" t="str">
        <f t="shared" si="123"/>
        <v>Только GRIT STRENGTH9Дополнительные весовые диски 2,5 кг</v>
      </c>
      <c r="E729" s="61">
        <f t="shared" ref="E729:E733" si="128">$E$725*K729</f>
        <v>9</v>
      </c>
      <c r="F729" s="19">
        <f>3*12</f>
        <v>36</v>
      </c>
      <c r="G729" s="187"/>
      <c r="H729" s="9" t="s">
        <v>18</v>
      </c>
      <c r="K729" s="59">
        <f t="shared" ref="K729:K733" si="129">F729/$F$437</f>
        <v>1</v>
      </c>
    </row>
    <row r="730" spans="1:11" x14ac:dyDescent="0.25">
      <c r="A730" s="19" t="s">
        <v>65</v>
      </c>
      <c r="B730" s="20">
        <v>9</v>
      </c>
      <c r="C730" s="39" t="s">
        <v>74</v>
      </c>
      <c r="D730" s="62" t="str">
        <f t="shared" si="123"/>
        <v>Только GRIT STRENGTH9Весовые диски 3,7 кг</v>
      </c>
      <c r="E730" s="61">
        <f t="shared" si="128"/>
        <v>6</v>
      </c>
      <c r="F730" s="19">
        <f>2*12</f>
        <v>24</v>
      </c>
      <c r="G730" s="187"/>
      <c r="K730" s="59">
        <f t="shared" si="129"/>
        <v>0.66666666666666663</v>
      </c>
    </row>
    <row r="731" spans="1:11" x14ac:dyDescent="0.25">
      <c r="A731" s="19" t="s">
        <v>65</v>
      </c>
      <c r="B731" s="20">
        <v>9</v>
      </c>
      <c r="C731" s="39" t="s">
        <v>73</v>
      </c>
      <c r="D731" s="62" t="str">
        <f t="shared" si="123"/>
        <v>Только GRIT STRENGTH9Дополнительные весовые диски 5 кг</v>
      </c>
      <c r="E731" s="61">
        <f t="shared" si="128"/>
        <v>6</v>
      </c>
      <c r="F731" s="19">
        <v>24</v>
      </c>
      <c r="G731" s="187"/>
      <c r="K731" s="59">
        <f t="shared" si="129"/>
        <v>0.66666666666666663</v>
      </c>
    </row>
    <row r="732" spans="1:11" x14ac:dyDescent="0.25">
      <c r="A732" s="19" t="s">
        <v>65</v>
      </c>
      <c r="B732" s="20">
        <v>9</v>
      </c>
      <c r="C732" s="39" t="s">
        <v>75</v>
      </c>
      <c r="D732" s="62" t="str">
        <f t="shared" si="123"/>
        <v>Только GRIT STRENGTH9Весовые диски 7,5 кг</v>
      </c>
      <c r="E732" s="61">
        <f t="shared" si="128"/>
        <v>6</v>
      </c>
      <c r="F732" s="19">
        <v>24</v>
      </c>
      <c r="G732" s="187"/>
      <c r="K732" s="59">
        <f t="shared" si="129"/>
        <v>0.66666666666666663</v>
      </c>
    </row>
    <row r="733" spans="1:11" s="5" customFormat="1" x14ac:dyDescent="0.25">
      <c r="A733" s="19" t="s">
        <v>65</v>
      </c>
      <c r="B733" s="20">
        <v>9</v>
      </c>
      <c r="C733" s="39" t="s">
        <v>76</v>
      </c>
      <c r="D733" s="62" t="str">
        <f t="shared" si="123"/>
        <v>Только GRIT STRENGTH9Весовые диски 10 кг</v>
      </c>
      <c r="E733" s="61">
        <f t="shared" si="128"/>
        <v>6</v>
      </c>
      <c r="F733" s="23">
        <v>24</v>
      </c>
      <c r="G733" s="189"/>
      <c r="H733" s="6"/>
      <c r="I733" s="6"/>
      <c r="J733" s="37"/>
      <c r="K733" s="59">
        <f t="shared" si="129"/>
        <v>0.66666666666666663</v>
      </c>
    </row>
    <row r="734" spans="1:11" ht="15" customHeight="1" x14ac:dyDescent="0.25">
      <c r="A734" s="19" t="s">
        <v>65</v>
      </c>
      <c r="B734" s="20">
        <v>10</v>
      </c>
      <c r="C734" s="19" t="s">
        <v>83</v>
      </c>
      <c r="D734" s="62" t="str">
        <f t="shared" si="123"/>
        <v>Только GRIT STRENGTH10Грифы SMARTBAR</v>
      </c>
      <c r="E734" s="61">
        <v>10</v>
      </c>
      <c r="F734" s="19">
        <v>12</v>
      </c>
      <c r="G734" s="188" t="s">
        <v>25</v>
      </c>
      <c r="H734" s="8" t="s">
        <v>8</v>
      </c>
      <c r="I734" s="4" t="s">
        <v>7</v>
      </c>
      <c r="J734" s="35" t="s">
        <v>8</v>
      </c>
    </row>
    <row r="735" spans="1:11" x14ac:dyDescent="0.25">
      <c r="A735" s="19" t="s">
        <v>65</v>
      </c>
      <c r="B735" s="20">
        <v>10</v>
      </c>
      <c r="C735" s="19" t="s">
        <v>81</v>
      </c>
      <c r="D735" s="62" t="str">
        <f t="shared" si="123"/>
        <v xml:space="preserve">Только GRIT STRENGTH10Степперы SMARTSTEP (и 4 подставки) x 1 на человека </v>
      </c>
      <c r="E735" s="61">
        <v>10</v>
      </c>
      <c r="F735" s="19">
        <v>12</v>
      </c>
      <c r="G735" s="187"/>
      <c r="H735" s="8"/>
      <c r="I735" s="4"/>
      <c r="J735" s="35"/>
    </row>
    <row r="736" spans="1:11" x14ac:dyDescent="0.25">
      <c r="A736" s="19" t="s">
        <v>65</v>
      </c>
      <c r="B736" s="20">
        <v>10</v>
      </c>
      <c r="C736" s="39" t="s">
        <v>70</v>
      </c>
      <c r="D736" s="62" t="str">
        <f t="shared" si="123"/>
        <v>Только GRIT STRENGTH10Стойки</v>
      </c>
      <c r="E736" s="61">
        <v>1</v>
      </c>
      <c r="F736" s="19">
        <v>1</v>
      </c>
      <c r="G736" s="187"/>
      <c r="H736" s="8" t="s">
        <v>9</v>
      </c>
      <c r="I736" s="4" t="s">
        <v>11</v>
      </c>
      <c r="J736" s="35" t="s">
        <v>9</v>
      </c>
    </row>
    <row r="737" spans="1:11" x14ac:dyDescent="0.25">
      <c r="A737" s="19" t="s">
        <v>65</v>
      </c>
      <c r="B737" s="20">
        <v>10</v>
      </c>
      <c r="C737" s="39" t="s">
        <v>71</v>
      </c>
      <c r="D737" s="62" t="str">
        <f t="shared" si="123"/>
        <v>Только GRIT STRENGTH10Дополнительные весовые диски 1 кг</v>
      </c>
      <c r="E737" s="61">
        <f>$E$734*K737</f>
        <v>3.333333333333333</v>
      </c>
      <c r="F737" s="19">
        <v>12</v>
      </c>
      <c r="G737" s="187"/>
      <c r="H737" s="4" t="s">
        <v>10</v>
      </c>
      <c r="I737" s="4" t="s">
        <v>11</v>
      </c>
      <c r="J737" s="36" t="s">
        <v>10</v>
      </c>
      <c r="K737" s="59">
        <f>F737/$F$437</f>
        <v>0.33333333333333331</v>
      </c>
    </row>
    <row r="738" spans="1:11" x14ac:dyDescent="0.25">
      <c r="A738" s="19" t="s">
        <v>65</v>
      </c>
      <c r="B738" s="20">
        <v>10</v>
      </c>
      <c r="C738" s="39" t="s">
        <v>72</v>
      </c>
      <c r="D738" s="62" t="str">
        <f t="shared" si="123"/>
        <v>Только GRIT STRENGTH10Дополнительные весовые диски 2,5 кг</v>
      </c>
      <c r="E738" s="61">
        <f t="shared" ref="E738:E742" si="130">$E$734*K738</f>
        <v>10</v>
      </c>
      <c r="F738" s="19">
        <f>3*12</f>
        <v>36</v>
      </c>
      <c r="G738" s="187"/>
      <c r="H738" s="9" t="s">
        <v>18</v>
      </c>
      <c r="K738" s="59">
        <f t="shared" ref="K738:K742" si="131">F738/$F$437</f>
        <v>1</v>
      </c>
    </row>
    <row r="739" spans="1:11" x14ac:dyDescent="0.25">
      <c r="A739" s="19" t="s">
        <v>65</v>
      </c>
      <c r="B739" s="20">
        <v>10</v>
      </c>
      <c r="C739" s="39" t="s">
        <v>74</v>
      </c>
      <c r="D739" s="62" t="str">
        <f t="shared" si="123"/>
        <v>Только GRIT STRENGTH10Весовые диски 3,7 кг</v>
      </c>
      <c r="E739" s="61">
        <f t="shared" si="130"/>
        <v>6.6666666666666661</v>
      </c>
      <c r="F739" s="19">
        <f>2*12</f>
        <v>24</v>
      </c>
      <c r="G739" s="187"/>
      <c r="K739" s="59">
        <f t="shared" si="131"/>
        <v>0.66666666666666663</v>
      </c>
    </row>
    <row r="740" spans="1:11" x14ac:dyDescent="0.25">
      <c r="A740" s="19" t="s">
        <v>65</v>
      </c>
      <c r="B740" s="20">
        <v>10</v>
      </c>
      <c r="C740" s="39" t="s">
        <v>73</v>
      </c>
      <c r="D740" s="62" t="str">
        <f t="shared" si="123"/>
        <v>Только GRIT STRENGTH10Дополнительные весовые диски 5 кг</v>
      </c>
      <c r="E740" s="61">
        <f t="shared" si="130"/>
        <v>6.6666666666666661</v>
      </c>
      <c r="F740" s="19">
        <v>24</v>
      </c>
      <c r="G740" s="187"/>
      <c r="K740" s="59">
        <f t="shared" si="131"/>
        <v>0.66666666666666663</v>
      </c>
    </row>
    <row r="741" spans="1:11" x14ac:dyDescent="0.25">
      <c r="A741" s="19" t="s">
        <v>65</v>
      </c>
      <c r="B741" s="20">
        <v>10</v>
      </c>
      <c r="C741" s="39" t="s">
        <v>75</v>
      </c>
      <c r="D741" s="62" t="str">
        <f t="shared" si="123"/>
        <v>Только GRIT STRENGTH10Весовые диски 7,5 кг</v>
      </c>
      <c r="E741" s="61">
        <f t="shared" si="130"/>
        <v>6.6666666666666661</v>
      </c>
      <c r="F741" s="19">
        <v>24</v>
      </c>
      <c r="G741" s="187"/>
      <c r="K741" s="59">
        <f t="shared" si="131"/>
        <v>0.66666666666666663</v>
      </c>
    </row>
    <row r="742" spans="1:11" s="5" customFormat="1" x14ac:dyDescent="0.25">
      <c r="A742" s="19" t="s">
        <v>65</v>
      </c>
      <c r="B742" s="20">
        <v>10</v>
      </c>
      <c r="C742" s="39" t="s">
        <v>76</v>
      </c>
      <c r="D742" s="62" t="str">
        <f t="shared" si="123"/>
        <v>Только GRIT STRENGTH10Весовые диски 10 кг</v>
      </c>
      <c r="E742" s="61">
        <f t="shared" si="130"/>
        <v>6.6666666666666661</v>
      </c>
      <c r="F742" s="23">
        <v>24</v>
      </c>
      <c r="G742" s="189"/>
      <c r="H742" s="6"/>
      <c r="I742" s="6"/>
      <c r="J742" s="37"/>
      <c r="K742" s="59">
        <f t="shared" si="131"/>
        <v>0.66666666666666663</v>
      </c>
    </row>
    <row r="743" spans="1:11" ht="15" customHeight="1" x14ac:dyDescent="0.25">
      <c r="A743" s="19" t="s">
        <v>65</v>
      </c>
      <c r="B743" s="20">
        <v>11</v>
      </c>
      <c r="C743" s="19" t="s">
        <v>83</v>
      </c>
      <c r="D743" s="62" t="str">
        <f t="shared" si="123"/>
        <v>Только GRIT STRENGTH11Грифы SMARTBAR</v>
      </c>
      <c r="E743" s="61">
        <v>11</v>
      </c>
      <c r="F743" s="19">
        <v>12</v>
      </c>
      <c r="G743" s="188" t="s">
        <v>25</v>
      </c>
      <c r="H743" s="8" t="s">
        <v>8</v>
      </c>
      <c r="I743" s="4" t="s">
        <v>7</v>
      </c>
      <c r="J743" s="35" t="s">
        <v>8</v>
      </c>
    </row>
    <row r="744" spans="1:11" x14ac:dyDescent="0.25">
      <c r="A744" s="19" t="s">
        <v>65</v>
      </c>
      <c r="B744" s="20">
        <v>11</v>
      </c>
      <c r="C744" s="19" t="s">
        <v>81</v>
      </c>
      <c r="D744" s="62" t="str">
        <f t="shared" si="123"/>
        <v xml:space="preserve">Только GRIT STRENGTH11Степперы SMARTSTEP (и 4 подставки) x 1 на человека </v>
      </c>
      <c r="E744" s="61">
        <v>11</v>
      </c>
      <c r="F744" s="19">
        <v>12</v>
      </c>
      <c r="G744" s="187"/>
      <c r="H744" s="8"/>
      <c r="I744" s="4"/>
      <c r="J744" s="35"/>
    </row>
    <row r="745" spans="1:11" x14ac:dyDescent="0.25">
      <c r="A745" s="19" t="s">
        <v>65</v>
      </c>
      <c r="B745" s="20">
        <v>11</v>
      </c>
      <c r="C745" s="39" t="s">
        <v>70</v>
      </c>
      <c r="D745" s="62" t="str">
        <f t="shared" si="123"/>
        <v>Только GRIT STRENGTH11Стойки</v>
      </c>
      <c r="E745" s="61">
        <v>1</v>
      </c>
      <c r="F745" s="19">
        <v>1</v>
      </c>
      <c r="G745" s="187"/>
      <c r="H745" s="8" t="s">
        <v>9</v>
      </c>
      <c r="I745" s="4" t="s">
        <v>11</v>
      </c>
      <c r="J745" s="35" t="s">
        <v>9</v>
      </c>
    </row>
    <row r="746" spans="1:11" x14ac:dyDescent="0.25">
      <c r="A746" s="19" t="s">
        <v>65</v>
      </c>
      <c r="B746" s="20">
        <v>11</v>
      </c>
      <c r="C746" s="39" t="s">
        <v>71</v>
      </c>
      <c r="D746" s="62" t="str">
        <f t="shared" si="123"/>
        <v>Только GRIT STRENGTH11Дополнительные весовые диски 1 кг</v>
      </c>
      <c r="E746" s="61">
        <f>$E$743*K746</f>
        <v>3.6666666666666665</v>
      </c>
      <c r="F746" s="19">
        <v>12</v>
      </c>
      <c r="G746" s="187"/>
      <c r="H746" s="4" t="s">
        <v>10</v>
      </c>
      <c r="I746" s="4" t="s">
        <v>11</v>
      </c>
      <c r="J746" s="36" t="s">
        <v>10</v>
      </c>
      <c r="K746" s="59">
        <f>F746/$F$437</f>
        <v>0.33333333333333331</v>
      </c>
    </row>
    <row r="747" spans="1:11" x14ac:dyDescent="0.25">
      <c r="A747" s="19" t="s">
        <v>65</v>
      </c>
      <c r="B747" s="20">
        <v>11</v>
      </c>
      <c r="C747" s="39" t="s">
        <v>72</v>
      </c>
      <c r="D747" s="62" t="str">
        <f t="shared" si="123"/>
        <v>Только GRIT STRENGTH11Дополнительные весовые диски 2,5 кг</v>
      </c>
      <c r="E747" s="61">
        <f t="shared" ref="E747:E751" si="132">$E$743*K747</f>
        <v>11</v>
      </c>
      <c r="F747" s="19">
        <f>3*12</f>
        <v>36</v>
      </c>
      <c r="G747" s="187"/>
      <c r="H747" s="9" t="s">
        <v>18</v>
      </c>
      <c r="K747" s="59">
        <f t="shared" ref="K747:K751" si="133">F747/$F$437</f>
        <v>1</v>
      </c>
    </row>
    <row r="748" spans="1:11" x14ac:dyDescent="0.25">
      <c r="A748" s="19" t="s">
        <v>65</v>
      </c>
      <c r="B748" s="20">
        <v>11</v>
      </c>
      <c r="C748" s="39" t="s">
        <v>74</v>
      </c>
      <c r="D748" s="62" t="str">
        <f t="shared" si="123"/>
        <v>Только GRIT STRENGTH11Весовые диски 3,7 кг</v>
      </c>
      <c r="E748" s="61">
        <f t="shared" si="132"/>
        <v>7.333333333333333</v>
      </c>
      <c r="F748" s="19">
        <f>2*12</f>
        <v>24</v>
      </c>
      <c r="G748" s="187"/>
      <c r="K748" s="59">
        <f t="shared" si="133"/>
        <v>0.66666666666666663</v>
      </c>
    </row>
    <row r="749" spans="1:11" x14ac:dyDescent="0.25">
      <c r="A749" s="19" t="s">
        <v>65</v>
      </c>
      <c r="B749" s="20">
        <v>11</v>
      </c>
      <c r="C749" s="39" t="s">
        <v>73</v>
      </c>
      <c r="D749" s="62" t="str">
        <f t="shared" si="123"/>
        <v>Только GRIT STRENGTH11Дополнительные весовые диски 5 кг</v>
      </c>
      <c r="E749" s="61">
        <f t="shared" si="132"/>
        <v>7.333333333333333</v>
      </c>
      <c r="F749" s="19">
        <v>24</v>
      </c>
      <c r="G749" s="187"/>
      <c r="K749" s="59">
        <f t="shared" si="133"/>
        <v>0.66666666666666663</v>
      </c>
    </row>
    <row r="750" spans="1:11" x14ac:dyDescent="0.25">
      <c r="A750" s="19" t="s">
        <v>65</v>
      </c>
      <c r="B750" s="20">
        <v>11</v>
      </c>
      <c r="C750" s="39" t="s">
        <v>75</v>
      </c>
      <c r="D750" s="62" t="str">
        <f t="shared" si="123"/>
        <v>Только GRIT STRENGTH11Весовые диски 7,5 кг</v>
      </c>
      <c r="E750" s="61">
        <f t="shared" si="132"/>
        <v>7.333333333333333</v>
      </c>
      <c r="F750" s="19">
        <v>24</v>
      </c>
      <c r="G750" s="187"/>
      <c r="K750" s="59">
        <f t="shared" si="133"/>
        <v>0.66666666666666663</v>
      </c>
    </row>
    <row r="751" spans="1:11" s="5" customFormat="1" x14ac:dyDescent="0.25">
      <c r="A751" s="19" t="s">
        <v>65</v>
      </c>
      <c r="B751" s="20">
        <v>11</v>
      </c>
      <c r="C751" s="39" t="s">
        <v>76</v>
      </c>
      <c r="D751" s="62" t="str">
        <f t="shared" si="123"/>
        <v>Только GRIT STRENGTH11Весовые диски 10 кг</v>
      </c>
      <c r="E751" s="61">
        <f t="shared" si="132"/>
        <v>7.333333333333333</v>
      </c>
      <c r="F751" s="23">
        <v>24</v>
      </c>
      <c r="G751" s="189"/>
      <c r="H751" s="6"/>
      <c r="I751" s="6"/>
      <c r="J751" s="37"/>
      <c r="K751" s="59">
        <f t="shared" si="133"/>
        <v>0.66666666666666663</v>
      </c>
    </row>
    <row r="752" spans="1:11" ht="15" customHeight="1" x14ac:dyDescent="0.25">
      <c r="A752" s="19" t="s">
        <v>65</v>
      </c>
      <c r="B752" s="20">
        <v>12</v>
      </c>
      <c r="C752" s="19" t="s">
        <v>83</v>
      </c>
      <c r="D752" s="62" t="str">
        <f t="shared" si="123"/>
        <v>Только GRIT STRENGTH12Грифы SMARTBAR</v>
      </c>
      <c r="E752" s="61">
        <v>12</v>
      </c>
      <c r="F752" s="19">
        <v>12</v>
      </c>
      <c r="G752" s="188" t="s">
        <v>25</v>
      </c>
      <c r="H752" s="8" t="s">
        <v>8</v>
      </c>
      <c r="I752" s="4" t="s">
        <v>7</v>
      </c>
      <c r="J752" s="35" t="s">
        <v>8</v>
      </c>
    </row>
    <row r="753" spans="1:11" x14ac:dyDescent="0.25">
      <c r="A753" s="19" t="s">
        <v>65</v>
      </c>
      <c r="B753" s="20">
        <v>12</v>
      </c>
      <c r="C753" s="19" t="s">
        <v>81</v>
      </c>
      <c r="D753" s="62" t="str">
        <f t="shared" si="123"/>
        <v xml:space="preserve">Только GRIT STRENGTH12Степперы SMARTSTEP (и 4 подставки) x 1 на человека </v>
      </c>
      <c r="E753" s="61">
        <v>12</v>
      </c>
      <c r="F753" s="19">
        <v>12</v>
      </c>
      <c r="G753" s="187"/>
      <c r="H753" s="8">
        <v>5</v>
      </c>
      <c r="I753" s="4"/>
      <c r="J753" s="35">
        <v>5</v>
      </c>
    </row>
    <row r="754" spans="1:11" x14ac:dyDescent="0.25">
      <c r="A754" s="19" t="s">
        <v>65</v>
      </c>
      <c r="B754" s="20">
        <v>12</v>
      </c>
      <c r="C754" s="39" t="s">
        <v>70</v>
      </c>
      <c r="D754" s="62" t="str">
        <f t="shared" si="123"/>
        <v>Только GRIT STRENGTH12Стойки</v>
      </c>
      <c r="E754" s="61">
        <v>1</v>
      </c>
      <c r="F754" s="19">
        <v>1</v>
      </c>
      <c r="G754" s="187"/>
      <c r="H754" s="8" t="s">
        <v>9</v>
      </c>
      <c r="I754" s="4" t="s">
        <v>11</v>
      </c>
      <c r="J754" s="35" t="s">
        <v>9</v>
      </c>
    </row>
    <row r="755" spans="1:11" x14ac:dyDescent="0.25">
      <c r="A755" s="19" t="s">
        <v>65</v>
      </c>
      <c r="B755" s="20">
        <v>12</v>
      </c>
      <c r="C755" s="39" t="s">
        <v>71</v>
      </c>
      <c r="D755" s="62" t="str">
        <f t="shared" si="123"/>
        <v>Только GRIT STRENGTH12Дополнительные весовые диски 1 кг</v>
      </c>
      <c r="E755" s="61">
        <v>12</v>
      </c>
      <c r="F755" s="19">
        <v>12</v>
      </c>
      <c r="G755" s="187"/>
      <c r="H755" s="4" t="s">
        <v>10</v>
      </c>
      <c r="I755" s="4" t="s">
        <v>11</v>
      </c>
      <c r="J755" s="36" t="s">
        <v>10</v>
      </c>
      <c r="K755" s="59">
        <f>F755/$F$437</f>
        <v>0.33333333333333331</v>
      </c>
    </row>
    <row r="756" spans="1:11" x14ac:dyDescent="0.25">
      <c r="A756" s="19" t="s">
        <v>65</v>
      </c>
      <c r="B756" s="20">
        <v>12</v>
      </c>
      <c r="C756" s="39" t="s">
        <v>72</v>
      </c>
      <c r="D756" s="62" t="str">
        <f t="shared" si="123"/>
        <v>Только GRIT STRENGTH12Дополнительные весовые диски 2,5 кг</v>
      </c>
      <c r="E756" s="61">
        <v>36</v>
      </c>
      <c r="F756" s="19">
        <f>3*12</f>
        <v>36</v>
      </c>
      <c r="G756" s="187"/>
      <c r="H756" s="9" t="s">
        <v>18</v>
      </c>
      <c r="K756" s="59">
        <f t="shared" ref="K756:K760" si="134">F756/$F$437</f>
        <v>1</v>
      </c>
    </row>
    <row r="757" spans="1:11" x14ac:dyDescent="0.25">
      <c r="A757" s="19" t="s">
        <v>65</v>
      </c>
      <c r="B757" s="20">
        <v>12</v>
      </c>
      <c r="C757" s="39" t="s">
        <v>74</v>
      </c>
      <c r="D757" s="62" t="str">
        <f t="shared" si="123"/>
        <v>Только GRIT STRENGTH12Весовые диски 3,7 кг</v>
      </c>
      <c r="E757" s="61">
        <v>24</v>
      </c>
      <c r="F757" s="19">
        <f>2*12</f>
        <v>24</v>
      </c>
      <c r="G757" s="187"/>
      <c r="K757" s="59">
        <f t="shared" si="134"/>
        <v>0.66666666666666663</v>
      </c>
    </row>
    <row r="758" spans="1:11" x14ac:dyDescent="0.25">
      <c r="A758" s="19" t="s">
        <v>65</v>
      </c>
      <c r="B758" s="20">
        <v>12</v>
      </c>
      <c r="C758" s="39" t="s">
        <v>73</v>
      </c>
      <c r="D758" s="62" t="str">
        <f t="shared" si="123"/>
        <v>Только GRIT STRENGTH12Дополнительные весовые диски 5 кг</v>
      </c>
      <c r="E758" s="61">
        <v>24</v>
      </c>
      <c r="F758" s="19">
        <v>24</v>
      </c>
      <c r="G758" s="187"/>
      <c r="K758" s="59">
        <f t="shared" si="134"/>
        <v>0.66666666666666663</v>
      </c>
    </row>
    <row r="759" spans="1:11" x14ac:dyDescent="0.25">
      <c r="A759" s="19" t="s">
        <v>65</v>
      </c>
      <c r="B759" s="20">
        <v>12</v>
      </c>
      <c r="C759" s="39" t="s">
        <v>75</v>
      </c>
      <c r="D759" s="62" t="str">
        <f t="shared" si="123"/>
        <v>Только GRIT STRENGTH12Весовые диски 7,5 кг</v>
      </c>
      <c r="E759" s="61">
        <v>24</v>
      </c>
      <c r="F759" s="19">
        <v>24</v>
      </c>
      <c r="G759" s="187"/>
      <c r="K759" s="59">
        <f t="shared" si="134"/>
        <v>0.66666666666666663</v>
      </c>
    </row>
    <row r="760" spans="1:11" s="5" customFormat="1" x14ac:dyDescent="0.25">
      <c r="A760" s="19" t="s">
        <v>65</v>
      </c>
      <c r="B760" s="20">
        <v>12</v>
      </c>
      <c r="C760" s="39" t="s">
        <v>76</v>
      </c>
      <c r="D760" s="62" t="str">
        <f t="shared" si="123"/>
        <v>Только GRIT STRENGTH12Весовые диски 10 кг</v>
      </c>
      <c r="E760" s="61">
        <v>24</v>
      </c>
      <c r="F760" s="23">
        <v>24</v>
      </c>
      <c r="G760" s="189"/>
      <c r="H760" s="6"/>
      <c r="I760" s="6"/>
      <c r="J760" s="37"/>
      <c r="K760" s="59">
        <f t="shared" si="134"/>
        <v>0.66666666666666663</v>
      </c>
    </row>
    <row r="761" spans="1:11" x14ac:dyDescent="0.25">
      <c r="A761" s="19" t="s">
        <v>59</v>
      </c>
      <c r="B761" s="20">
        <v>36</v>
      </c>
      <c r="C761" s="19" t="s">
        <v>83</v>
      </c>
      <c r="D761" s="62" t="str">
        <f t="shared" si="123"/>
        <v>BODYPUMP и GRIT36Грифы SMARTBAR</v>
      </c>
      <c r="E761" s="61">
        <v>36</v>
      </c>
      <c r="F761" s="19">
        <v>36</v>
      </c>
      <c r="G761" s="187" t="s">
        <v>28</v>
      </c>
      <c r="H761" s="8" t="s">
        <v>11</v>
      </c>
      <c r="I761" s="4" t="s">
        <v>7</v>
      </c>
      <c r="J761" s="35" t="s">
        <v>8</v>
      </c>
    </row>
    <row r="762" spans="1:11" x14ac:dyDescent="0.25">
      <c r="A762" s="19" t="s">
        <v>59</v>
      </c>
      <c r="B762" s="20">
        <v>36</v>
      </c>
      <c r="C762" s="19" t="s">
        <v>3</v>
      </c>
      <c r="D762" s="62" t="str">
        <f t="shared" si="123"/>
        <v>BODYPUMP и GRIT36WEIGHT SETS</v>
      </c>
      <c r="E762" s="61">
        <v>36</v>
      </c>
      <c r="F762" s="19">
        <v>36</v>
      </c>
      <c r="G762" s="187"/>
      <c r="H762" s="8" t="s">
        <v>10</v>
      </c>
      <c r="I762" s="4" t="s">
        <v>7</v>
      </c>
      <c r="J762" s="8" t="s">
        <v>12</v>
      </c>
    </row>
    <row r="763" spans="1:11" x14ac:dyDescent="0.25">
      <c r="A763" s="19" t="s">
        <v>59</v>
      </c>
      <c r="B763" s="20">
        <v>36</v>
      </c>
      <c r="C763" s="19" t="s">
        <v>70</v>
      </c>
      <c r="D763" s="62" t="str">
        <f t="shared" si="123"/>
        <v>BODYPUMP и GRIT36Стойки</v>
      </c>
      <c r="E763" s="61">
        <v>3</v>
      </c>
      <c r="F763" s="19">
        <v>3</v>
      </c>
      <c r="G763" s="187"/>
      <c r="H763" s="8" t="s">
        <v>9</v>
      </c>
      <c r="I763" s="4" t="s">
        <v>7</v>
      </c>
      <c r="J763" s="35" t="s">
        <v>9</v>
      </c>
    </row>
    <row r="764" spans="1:11" x14ac:dyDescent="0.25">
      <c r="A764" s="19" t="s">
        <v>59</v>
      </c>
      <c r="B764" s="20">
        <v>36</v>
      </c>
      <c r="C764" s="19" t="s">
        <v>71</v>
      </c>
      <c r="D764" s="62" t="str">
        <f t="shared" si="123"/>
        <v>BODYPUMP и GRIT36Дополнительные весовые диски 1 кг</v>
      </c>
      <c r="E764" s="61">
        <v>0</v>
      </c>
      <c r="F764" s="19">
        <v>0</v>
      </c>
      <c r="G764" s="187"/>
      <c r="H764" s="4" t="s">
        <v>10</v>
      </c>
      <c r="I764" s="4" t="s">
        <v>11</v>
      </c>
      <c r="J764" s="36" t="s">
        <v>10</v>
      </c>
      <c r="K764" s="59">
        <f>F764/$F$761</f>
        <v>0</v>
      </c>
    </row>
    <row r="765" spans="1:11" x14ac:dyDescent="0.25">
      <c r="A765" s="19" t="s">
        <v>59</v>
      </c>
      <c r="B765" s="20">
        <v>36</v>
      </c>
      <c r="C765" s="19" t="s">
        <v>72</v>
      </c>
      <c r="D765" s="62" t="str">
        <f t="shared" si="123"/>
        <v>BODYPUMP и GRIT36Дополнительные весовые диски 2,5 кг</v>
      </c>
      <c r="E765" s="61">
        <f t="shared" ref="E765:F768" si="135">12*3</f>
        <v>36</v>
      </c>
      <c r="F765" s="19">
        <f t="shared" si="135"/>
        <v>36</v>
      </c>
      <c r="G765" s="187"/>
      <c r="H765" s="9" t="s">
        <v>17</v>
      </c>
      <c r="K765" s="59">
        <f t="shared" ref="K765:K769" si="136">F765/$F$761</f>
        <v>1</v>
      </c>
    </row>
    <row r="766" spans="1:11" x14ac:dyDescent="0.25">
      <c r="A766" s="19" t="s">
        <v>59</v>
      </c>
      <c r="B766" s="20">
        <v>36</v>
      </c>
      <c r="C766" s="19" t="s">
        <v>74</v>
      </c>
      <c r="D766" s="62" t="str">
        <f t="shared" si="123"/>
        <v>BODYPUMP и GRIT36Весовые диски 3,7 кг</v>
      </c>
      <c r="E766" s="61">
        <f t="shared" si="135"/>
        <v>36</v>
      </c>
      <c r="F766" s="19">
        <f t="shared" si="135"/>
        <v>36</v>
      </c>
      <c r="G766" s="187"/>
      <c r="K766" s="59">
        <f t="shared" si="136"/>
        <v>1</v>
      </c>
    </row>
    <row r="767" spans="1:11" x14ac:dyDescent="0.25">
      <c r="A767" s="19" t="s">
        <v>59</v>
      </c>
      <c r="B767" s="20">
        <v>36</v>
      </c>
      <c r="C767" s="19" t="s">
        <v>73</v>
      </c>
      <c r="D767" s="62" t="str">
        <f t="shared" si="123"/>
        <v>BODYPUMP и GRIT36Дополнительные весовые диски 5 кг</v>
      </c>
      <c r="E767" s="61">
        <f t="shared" si="135"/>
        <v>36</v>
      </c>
      <c r="F767" s="19">
        <f t="shared" si="135"/>
        <v>36</v>
      </c>
      <c r="G767" s="187"/>
      <c r="K767" s="59">
        <f t="shared" si="136"/>
        <v>1</v>
      </c>
    </row>
    <row r="768" spans="1:11" x14ac:dyDescent="0.25">
      <c r="A768" s="19" t="s">
        <v>59</v>
      </c>
      <c r="B768" s="20">
        <v>36</v>
      </c>
      <c r="C768" s="19" t="s">
        <v>75</v>
      </c>
      <c r="D768" s="62" t="str">
        <f t="shared" si="123"/>
        <v>BODYPUMP и GRIT36Весовые диски 7,5 кг</v>
      </c>
      <c r="E768" s="61">
        <f t="shared" si="135"/>
        <v>36</v>
      </c>
      <c r="F768" s="19">
        <f t="shared" si="135"/>
        <v>36</v>
      </c>
      <c r="G768" s="187"/>
      <c r="K768" s="59">
        <f t="shared" si="136"/>
        <v>1</v>
      </c>
    </row>
    <row r="769" spans="1:11" x14ac:dyDescent="0.25">
      <c r="A769" s="19" t="s">
        <v>59</v>
      </c>
      <c r="B769" s="20">
        <v>36</v>
      </c>
      <c r="C769" s="19" t="s">
        <v>76</v>
      </c>
      <c r="D769" s="62" t="str">
        <f t="shared" si="123"/>
        <v>BODYPUMP и GRIT36Весовые диски 10 кг</v>
      </c>
      <c r="E769" s="61">
        <f>6*12</f>
        <v>72</v>
      </c>
      <c r="F769" s="19">
        <f>6*12</f>
        <v>72</v>
      </c>
      <c r="G769" s="187"/>
      <c r="K769" s="59">
        <f t="shared" si="136"/>
        <v>2</v>
      </c>
    </row>
    <row r="770" spans="1:11" x14ac:dyDescent="0.25">
      <c r="A770" s="19" t="s">
        <v>59</v>
      </c>
      <c r="B770" s="20">
        <v>36</v>
      </c>
      <c r="C770" s="19" t="s">
        <v>81</v>
      </c>
      <c r="D770" s="62" t="str">
        <f t="shared" si="123"/>
        <v xml:space="preserve">BODYPUMP и GRIT36Степперы SMARTSTEP (и 4 подставки) x 1 на человека </v>
      </c>
      <c r="E770" s="61">
        <f>E761</f>
        <v>36</v>
      </c>
      <c r="F770" s="19">
        <v>36</v>
      </c>
      <c r="G770" s="32"/>
    </row>
    <row r="771" spans="1:11" s="10" customFormat="1" x14ac:dyDescent="0.25">
      <c r="A771" s="19" t="s">
        <v>59</v>
      </c>
      <c r="B771" s="20">
        <v>36</v>
      </c>
      <c r="C771" s="21" t="s">
        <v>80</v>
      </c>
      <c r="D771" s="62" t="str">
        <f t="shared" si="123"/>
        <v>BODYPUMP и GRIT36Коврики MBX MAT</v>
      </c>
      <c r="E771" s="92">
        <f>E770</f>
        <v>36</v>
      </c>
      <c r="F771" s="21">
        <v>36</v>
      </c>
      <c r="G771" s="29" t="s">
        <v>5</v>
      </c>
      <c r="H771" s="11"/>
      <c r="I771" s="11"/>
      <c r="J771" s="34"/>
    </row>
    <row r="772" spans="1:11" s="5" customFormat="1" x14ac:dyDescent="0.25">
      <c r="A772" s="19" t="s">
        <v>59</v>
      </c>
      <c r="B772" s="20">
        <v>36</v>
      </c>
      <c r="C772" s="23" t="s">
        <v>88</v>
      </c>
      <c r="D772" s="62" t="str">
        <f t="shared" si="123"/>
        <v>BODYPUMP и GRIT36Держатели ковриков MBX MAT RACK</v>
      </c>
      <c r="E772" s="93">
        <v>1</v>
      </c>
      <c r="F772" s="23">
        <v>1</v>
      </c>
      <c r="G772" s="30"/>
      <c r="H772" s="6"/>
      <c r="I772" s="6"/>
      <c r="J772" s="37"/>
    </row>
    <row r="773" spans="1:11" x14ac:dyDescent="0.25">
      <c r="A773" s="19" t="s">
        <v>59</v>
      </c>
      <c r="B773" s="20">
        <v>35</v>
      </c>
      <c r="C773" s="19" t="s">
        <v>83</v>
      </c>
      <c r="D773" s="62" t="str">
        <f t="shared" si="123"/>
        <v>BODYPUMP и GRIT35Грифы SMARTBAR</v>
      </c>
      <c r="E773" s="61">
        <v>35</v>
      </c>
      <c r="F773" s="19">
        <v>36</v>
      </c>
      <c r="G773" s="187" t="s">
        <v>28</v>
      </c>
      <c r="H773" s="8" t="s">
        <v>11</v>
      </c>
      <c r="I773" s="4" t="s">
        <v>7</v>
      </c>
      <c r="J773" s="35" t="s">
        <v>8</v>
      </c>
    </row>
    <row r="774" spans="1:11" x14ac:dyDescent="0.25">
      <c r="A774" s="19" t="s">
        <v>59</v>
      </c>
      <c r="B774" s="20">
        <v>35</v>
      </c>
      <c r="C774" s="19" t="s">
        <v>3</v>
      </c>
      <c r="D774" s="62" t="str">
        <f t="shared" ref="D774:D837" si="137">A774&amp;B774&amp;C774</f>
        <v>BODYPUMP и GRIT35WEIGHT SETS</v>
      </c>
      <c r="E774" s="61">
        <v>35</v>
      </c>
      <c r="F774" s="19">
        <v>36</v>
      </c>
      <c r="G774" s="187"/>
      <c r="H774" s="8" t="s">
        <v>10</v>
      </c>
      <c r="I774" s="4" t="s">
        <v>7</v>
      </c>
      <c r="J774" s="8" t="s">
        <v>12</v>
      </c>
    </row>
    <row r="775" spans="1:11" x14ac:dyDescent="0.25">
      <c r="A775" s="19" t="s">
        <v>59</v>
      </c>
      <c r="B775" s="20">
        <v>35</v>
      </c>
      <c r="C775" s="19" t="s">
        <v>70</v>
      </c>
      <c r="D775" s="62" t="str">
        <f t="shared" si="137"/>
        <v>BODYPUMP и GRIT35Стойки</v>
      </c>
      <c r="E775" s="61">
        <v>3</v>
      </c>
      <c r="F775" s="19">
        <v>3</v>
      </c>
      <c r="G775" s="187"/>
      <c r="H775" s="8" t="s">
        <v>9</v>
      </c>
      <c r="I775" s="4" t="s">
        <v>7</v>
      </c>
      <c r="J775" s="35" t="s">
        <v>9</v>
      </c>
    </row>
    <row r="776" spans="1:11" x14ac:dyDescent="0.25">
      <c r="A776" s="19" t="s">
        <v>59</v>
      </c>
      <c r="B776" s="20">
        <v>35</v>
      </c>
      <c r="C776" s="19" t="s">
        <v>71</v>
      </c>
      <c r="D776" s="62" t="str">
        <f t="shared" si="137"/>
        <v>BODYPUMP и GRIT35Дополнительные весовые диски 1 кг</v>
      </c>
      <c r="E776" s="61">
        <f>$E$773*K776</f>
        <v>0</v>
      </c>
      <c r="F776" s="19">
        <v>0</v>
      </c>
      <c r="G776" s="187"/>
      <c r="H776" s="4" t="s">
        <v>10</v>
      </c>
      <c r="I776" s="4" t="s">
        <v>11</v>
      </c>
      <c r="J776" s="36" t="s">
        <v>10</v>
      </c>
      <c r="K776" s="59">
        <f>F776/$F$761</f>
        <v>0</v>
      </c>
    </row>
    <row r="777" spans="1:11" x14ac:dyDescent="0.25">
      <c r="A777" s="19" t="s">
        <v>59</v>
      </c>
      <c r="B777" s="20">
        <v>35</v>
      </c>
      <c r="C777" s="19" t="s">
        <v>72</v>
      </c>
      <c r="D777" s="62" t="str">
        <f t="shared" si="137"/>
        <v>BODYPUMP и GRIT35Дополнительные весовые диски 2,5 кг</v>
      </c>
      <c r="E777" s="61">
        <f t="shared" ref="E777:E781" si="138">$E$773*K777</f>
        <v>35</v>
      </c>
      <c r="F777" s="19">
        <f t="shared" ref="F777:F780" si="139">12*3</f>
        <v>36</v>
      </c>
      <c r="G777" s="187"/>
      <c r="H777" s="9" t="s">
        <v>17</v>
      </c>
      <c r="K777" s="59">
        <f t="shared" ref="K777:K781" si="140">F777/$F$761</f>
        <v>1</v>
      </c>
    </row>
    <row r="778" spans="1:11" x14ac:dyDescent="0.25">
      <c r="A778" s="19" t="s">
        <v>59</v>
      </c>
      <c r="B778" s="20">
        <v>35</v>
      </c>
      <c r="C778" s="19" t="s">
        <v>74</v>
      </c>
      <c r="D778" s="62" t="str">
        <f t="shared" si="137"/>
        <v>BODYPUMP и GRIT35Весовые диски 3,7 кг</v>
      </c>
      <c r="E778" s="61">
        <f t="shared" si="138"/>
        <v>35</v>
      </c>
      <c r="F778" s="19">
        <f t="shared" si="139"/>
        <v>36</v>
      </c>
      <c r="G778" s="187"/>
      <c r="K778" s="59">
        <f t="shared" si="140"/>
        <v>1</v>
      </c>
    </row>
    <row r="779" spans="1:11" x14ac:dyDescent="0.25">
      <c r="A779" s="19" t="s">
        <v>59</v>
      </c>
      <c r="B779" s="20">
        <v>35</v>
      </c>
      <c r="C779" s="19" t="s">
        <v>73</v>
      </c>
      <c r="D779" s="62" t="str">
        <f t="shared" si="137"/>
        <v>BODYPUMP и GRIT35Дополнительные весовые диски 5 кг</v>
      </c>
      <c r="E779" s="61">
        <f t="shared" si="138"/>
        <v>35</v>
      </c>
      <c r="F779" s="19">
        <f t="shared" si="139"/>
        <v>36</v>
      </c>
      <c r="G779" s="187"/>
      <c r="K779" s="59">
        <f t="shared" si="140"/>
        <v>1</v>
      </c>
    </row>
    <row r="780" spans="1:11" x14ac:dyDescent="0.25">
      <c r="A780" s="19" t="s">
        <v>59</v>
      </c>
      <c r="B780" s="20">
        <v>35</v>
      </c>
      <c r="C780" s="19" t="s">
        <v>75</v>
      </c>
      <c r="D780" s="62" t="str">
        <f t="shared" si="137"/>
        <v>BODYPUMP и GRIT35Весовые диски 7,5 кг</v>
      </c>
      <c r="E780" s="61">
        <f t="shared" si="138"/>
        <v>35</v>
      </c>
      <c r="F780" s="19">
        <f t="shared" si="139"/>
        <v>36</v>
      </c>
      <c r="G780" s="187"/>
      <c r="K780" s="59">
        <f t="shared" si="140"/>
        <v>1</v>
      </c>
    </row>
    <row r="781" spans="1:11" x14ac:dyDescent="0.25">
      <c r="A781" s="19" t="s">
        <v>59</v>
      </c>
      <c r="B781" s="20">
        <v>35</v>
      </c>
      <c r="C781" s="19" t="s">
        <v>76</v>
      </c>
      <c r="D781" s="62" t="str">
        <f t="shared" si="137"/>
        <v>BODYPUMP и GRIT35Весовые диски 10 кг</v>
      </c>
      <c r="E781" s="61">
        <f t="shared" si="138"/>
        <v>70</v>
      </c>
      <c r="F781" s="19">
        <f>6*12</f>
        <v>72</v>
      </c>
      <c r="G781" s="187"/>
      <c r="K781" s="59">
        <f t="shared" si="140"/>
        <v>2</v>
      </c>
    </row>
    <row r="782" spans="1:11" x14ac:dyDescent="0.25">
      <c r="A782" s="19" t="s">
        <v>59</v>
      </c>
      <c r="B782" s="20">
        <v>35</v>
      </c>
      <c r="C782" s="19" t="s">
        <v>81</v>
      </c>
      <c r="D782" s="62" t="str">
        <f t="shared" si="137"/>
        <v xml:space="preserve">BODYPUMP и GRIT35Степперы SMARTSTEP (и 4 подставки) x 1 на человека </v>
      </c>
      <c r="E782" s="61">
        <f>E773</f>
        <v>35</v>
      </c>
      <c r="F782" s="19">
        <v>36</v>
      </c>
      <c r="G782" s="38"/>
    </row>
    <row r="783" spans="1:11" s="10" customFormat="1" x14ac:dyDescent="0.25">
      <c r="A783" s="19" t="s">
        <v>59</v>
      </c>
      <c r="B783" s="20">
        <v>35</v>
      </c>
      <c r="C783" s="21" t="s">
        <v>80</v>
      </c>
      <c r="D783" s="62" t="str">
        <f t="shared" si="137"/>
        <v>BODYPUMP и GRIT35Коврики MBX MAT</v>
      </c>
      <c r="E783" s="92">
        <f>E773</f>
        <v>35</v>
      </c>
      <c r="F783" s="21">
        <v>36</v>
      </c>
      <c r="G783" s="29" t="s">
        <v>5</v>
      </c>
      <c r="H783" s="11"/>
      <c r="I783" s="11"/>
      <c r="J783" s="34"/>
    </row>
    <row r="784" spans="1:11" s="5" customFormat="1" x14ac:dyDescent="0.25">
      <c r="A784" s="19" t="s">
        <v>59</v>
      </c>
      <c r="B784" s="20">
        <v>35</v>
      </c>
      <c r="C784" s="23" t="s">
        <v>88</v>
      </c>
      <c r="D784" s="62" t="str">
        <f t="shared" si="137"/>
        <v>BODYPUMP и GRIT35Держатели ковриков MBX MAT RACK</v>
      </c>
      <c r="E784" s="93">
        <v>1</v>
      </c>
      <c r="F784" s="23">
        <v>1</v>
      </c>
      <c r="G784" s="30"/>
      <c r="H784" s="6"/>
      <c r="I784" s="6"/>
      <c r="J784" s="37"/>
    </row>
    <row r="785" spans="1:11" x14ac:dyDescent="0.25">
      <c r="A785" s="19" t="s">
        <v>59</v>
      </c>
      <c r="B785" s="20">
        <v>34</v>
      </c>
      <c r="C785" s="19" t="s">
        <v>83</v>
      </c>
      <c r="D785" s="62" t="str">
        <f t="shared" si="137"/>
        <v>BODYPUMP и GRIT34Грифы SMARTBAR</v>
      </c>
      <c r="E785" s="61">
        <v>34</v>
      </c>
      <c r="F785" s="19">
        <v>36</v>
      </c>
      <c r="G785" s="187" t="s">
        <v>28</v>
      </c>
      <c r="H785" s="8" t="s">
        <v>11</v>
      </c>
      <c r="I785" s="4" t="s">
        <v>7</v>
      </c>
      <c r="J785" s="35" t="s">
        <v>8</v>
      </c>
    </row>
    <row r="786" spans="1:11" x14ac:dyDescent="0.25">
      <c r="A786" s="19" t="s">
        <v>59</v>
      </c>
      <c r="B786" s="20">
        <v>34</v>
      </c>
      <c r="C786" s="19" t="s">
        <v>3</v>
      </c>
      <c r="D786" s="62" t="str">
        <f t="shared" si="137"/>
        <v>BODYPUMP и GRIT34WEIGHT SETS</v>
      </c>
      <c r="E786" s="61">
        <v>34</v>
      </c>
      <c r="F786" s="19">
        <v>36</v>
      </c>
      <c r="G786" s="187"/>
      <c r="H786" s="8" t="s">
        <v>10</v>
      </c>
      <c r="I786" s="4" t="s">
        <v>7</v>
      </c>
      <c r="J786" s="8" t="s">
        <v>12</v>
      </c>
    </row>
    <row r="787" spans="1:11" x14ac:dyDescent="0.25">
      <c r="A787" s="19" t="s">
        <v>59</v>
      </c>
      <c r="B787" s="20">
        <v>34</v>
      </c>
      <c r="C787" s="19" t="s">
        <v>70</v>
      </c>
      <c r="D787" s="62" t="str">
        <f t="shared" si="137"/>
        <v>BODYPUMP и GRIT34Стойки</v>
      </c>
      <c r="E787" s="61">
        <v>3</v>
      </c>
      <c r="F787" s="19">
        <v>3</v>
      </c>
      <c r="G787" s="187"/>
      <c r="H787" s="8" t="s">
        <v>9</v>
      </c>
      <c r="I787" s="4" t="s">
        <v>7</v>
      </c>
      <c r="J787" s="35" t="s">
        <v>9</v>
      </c>
    </row>
    <row r="788" spans="1:11" x14ac:dyDescent="0.25">
      <c r="A788" s="19" t="s">
        <v>59</v>
      </c>
      <c r="B788" s="20">
        <v>34</v>
      </c>
      <c r="C788" s="19" t="s">
        <v>71</v>
      </c>
      <c r="D788" s="62" t="str">
        <f t="shared" si="137"/>
        <v>BODYPUMP и GRIT34Дополнительные весовые диски 1 кг</v>
      </c>
      <c r="E788" s="61">
        <f>$E$785*K788</f>
        <v>0</v>
      </c>
      <c r="F788" s="19">
        <v>0</v>
      </c>
      <c r="G788" s="187"/>
      <c r="H788" s="4" t="s">
        <v>10</v>
      </c>
      <c r="I788" s="4" t="s">
        <v>11</v>
      </c>
      <c r="J788" s="36" t="s">
        <v>10</v>
      </c>
      <c r="K788" s="59">
        <f>F788/$F$761</f>
        <v>0</v>
      </c>
    </row>
    <row r="789" spans="1:11" x14ac:dyDescent="0.25">
      <c r="A789" s="19" t="s">
        <v>59</v>
      </c>
      <c r="B789" s="20">
        <v>34</v>
      </c>
      <c r="C789" s="19" t="s">
        <v>72</v>
      </c>
      <c r="D789" s="62" t="str">
        <f t="shared" si="137"/>
        <v>BODYPUMP и GRIT34Дополнительные весовые диски 2,5 кг</v>
      </c>
      <c r="E789" s="61">
        <f t="shared" ref="E789:E793" si="141">$E$785*K789</f>
        <v>34</v>
      </c>
      <c r="F789" s="19">
        <f t="shared" ref="F789:F792" si="142">12*3</f>
        <v>36</v>
      </c>
      <c r="G789" s="187"/>
      <c r="H789" s="9" t="s">
        <v>17</v>
      </c>
      <c r="K789" s="59">
        <f t="shared" ref="K789:K793" si="143">F789/$F$761</f>
        <v>1</v>
      </c>
    </row>
    <row r="790" spans="1:11" x14ac:dyDescent="0.25">
      <c r="A790" s="19" t="s">
        <v>59</v>
      </c>
      <c r="B790" s="20">
        <v>34</v>
      </c>
      <c r="C790" s="19" t="s">
        <v>74</v>
      </c>
      <c r="D790" s="62" t="str">
        <f t="shared" si="137"/>
        <v>BODYPUMP и GRIT34Весовые диски 3,7 кг</v>
      </c>
      <c r="E790" s="61">
        <f t="shared" si="141"/>
        <v>34</v>
      </c>
      <c r="F790" s="19">
        <f t="shared" si="142"/>
        <v>36</v>
      </c>
      <c r="G790" s="187"/>
      <c r="K790" s="59">
        <f t="shared" si="143"/>
        <v>1</v>
      </c>
    </row>
    <row r="791" spans="1:11" x14ac:dyDescent="0.25">
      <c r="A791" s="19" t="s">
        <v>59</v>
      </c>
      <c r="B791" s="20">
        <v>34</v>
      </c>
      <c r="C791" s="19" t="s">
        <v>73</v>
      </c>
      <c r="D791" s="62" t="str">
        <f t="shared" si="137"/>
        <v>BODYPUMP и GRIT34Дополнительные весовые диски 5 кг</v>
      </c>
      <c r="E791" s="61">
        <f t="shared" si="141"/>
        <v>34</v>
      </c>
      <c r="F791" s="19">
        <f t="shared" si="142"/>
        <v>36</v>
      </c>
      <c r="G791" s="187"/>
      <c r="K791" s="59">
        <f t="shared" si="143"/>
        <v>1</v>
      </c>
    </row>
    <row r="792" spans="1:11" x14ac:dyDescent="0.25">
      <c r="A792" s="19" t="s">
        <v>59</v>
      </c>
      <c r="B792" s="20">
        <v>34</v>
      </c>
      <c r="C792" s="19" t="s">
        <v>75</v>
      </c>
      <c r="D792" s="62" t="str">
        <f t="shared" si="137"/>
        <v>BODYPUMP и GRIT34Весовые диски 7,5 кг</v>
      </c>
      <c r="E792" s="61">
        <f t="shared" si="141"/>
        <v>34</v>
      </c>
      <c r="F792" s="19">
        <f t="shared" si="142"/>
        <v>36</v>
      </c>
      <c r="G792" s="187"/>
      <c r="K792" s="59">
        <f t="shared" si="143"/>
        <v>1</v>
      </c>
    </row>
    <row r="793" spans="1:11" x14ac:dyDescent="0.25">
      <c r="A793" s="19" t="s">
        <v>59</v>
      </c>
      <c r="B793" s="20">
        <v>34</v>
      </c>
      <c r="C793" s="19" t="s">
        <v>76</v>
      </c>
      <c r="D793" s="62" t="str">
        <f t="shared" si="137"/>
        <v>BODYPUMP и GRIT34Весовые диски 10 кг</v>
      </c>
      <c r="E793" s="61">
        <f t="shared" si="141"/>
        <v>68</v>
      </c>
      <c r="F793" s="19">
        <f>6*12</f>
        <v>72</v>
      </c>
      <c r="G793" s="187"/>
      <c r="K793" s="59">
        <f t="shared" si="143"/>
        <v>2</v>
      </c>
    </row>
    <row r="794" spans="1:11" x14ac:dyDescent="0.25">
      <c r="A794" s="19" t="s">
        <v>59</v>
      </c>
      <c r="B794" s="20">
        <v>34</v>
      </c>
      <c r="C794" s="19" t="s">
        <v>81</v>
      </c>
      <c r="D794" s="62" t="str">
        <f t="shared" si="137"/>
        <v xml:space="preserve">BODYPUMP и GRIT34Степперы SMARTSTEP (и 4 подставки) x 1 на человека </v>
      </c>
      <c r="E794" s="61">
        <f>E785</f>
        <v>34</v>
      </c>
      <c r="F794" s="19">
        <v>36</v>
      </c>
      <c r="G794" s="38"/>
    </row>
    <row r="795" spans="1:11" s="10" customFormat="1" x14ac:dyDescent="0.25">
      <c r="A795" s="19" t="s">
        <v>59</v>
      </c>
      <c r="B795" s="20">
        <v>34</v>
      </c>
      <c r="C795" s="21" t="s">
        <v>80</v>
      </c>
      <c r="D795" s="62" t="str">
        <f t="shared" si="137"/>
        <v>BODYPUMP и GRIT34Коврики MBX MAT</v>
      </c>
      <c r="E795" s="92">
        <f>E785</f>
        <v>34</v>
      </c>
      <c r="F795" s="21">
        <v>36</v>
      </c>
      <c r="G795" s="29" t="s">
        <v>5</v>
      </c>
      <c r="H795" s="11"/>
      <c r="I795" s="11"/>
      <c r="J795" s="34"/>
    </row>
    <row r="796" spans="1:11" s="5" customFormat="1" x14ac:dyDescent="0.25">
      <c r="A796" s="19" t="s">
        <v>59</v>
      </c>
      <c r="B796" s="20">
        <v>34</v>
      </c>
      <c r="C796" s="23" t="s">
        <v>88</v>
      </c>
      <c r="D796" s="62" t="str">
        <f t="shared" si="137"/>
        <v>BODYPUMP и GRIT34Держатели ковриков MBX MAT RACK</v>
      </c>
      <c r="E796" s="93">
        <v>1</v>
      </c>
      <c r="F796" s="23">
        <v>1</v>
      </c>
      <c r="G796" s="30"/>
      <c r="H796" s="6"/>
      <c r="I796" s="6"/>
      <c r="J796" s="37"/>
    </row>
    <row r="797" spans="1:11" x14ac:dyDescent="0.25">
      <c r="A797" s="19" t="s">
        <v>59</v>
      </c>
      <c r="B797" s="20">
        <v>33</v>
      </c>
      <c r="C797" s="19" t="s">
        <v>83</v>
      </c>
      <c r="D797" s="62" t="str">
        <f t="shared" si="137"/>
        <v>BODYPUMP и GRIT33Грифы SMARTBAR</v>
      </c>
      <c r="E797" s="61">
        <v>33</v>
      </c>
      <c r="F797" s="19">
        <v>36</v>
      </c>
      <c r="G797" s="187" t="s">
        <v>28</v>
      </c>
      <c r="H797" s="8" t="s">
        <v>11</v>
      </c>
      <c r="I797" s="4" t="s">
        <v>7</v>
      </c>
      <c r="J797" s="35" t="s">
        <v>8</v>
      </c>
    </row>
    <row r="798" spans="1:11" x14ac:dyDescent="0.25">
      <c r="A798" s="19" t="s">
        <v>59</v>
      </c>
      <c r="B798" s="20">
        <v>33</v>
      </c>
      <c r="C798" s="19" t="s">
        <v>3</v>
      </c>
      <c r="D798" s="62" t="str">
        <f t="shared" si="137"/>
        <v>BODYPUMP и GRIT33WEIGHT SETS</v>
      </c>
      <c r="E798" s="61">
        <v>33</v>
      </c>
      <c r="F798" s="19">
        <v>36</v>
      </c>
      <c r="G798" s="187"/>
      <c r="H798" s="8" t="s">
        <v>10</v>
      </c>
      <c r="I798" s="4" t="s">
        <v>7</v>
      </c>
      <c r="J798" s="8" t="s">
        <v>12</v>
      </c>
    </row>
    <row r="799" spans="1:11" x14ac:dyDescent="0.25">
      <c r="A799" s="19" t="s">
        <v>59</v>
      </c>
      <c r="B799" s="20">
        <v>33</v>
      </c>
      <c r="C799" s="19" t="s">
        <v>70</v>
      </c>
      <c r="D799" s="62" t="str">
        <f t="shared" si="137"/>
        <v>BODYPUMP и GRIT33Стойки</v>
      </c>
      <c r="E799" s="61">
        <v>3</v>
      </c>
      <c r="F799" s="19">
        <v>3</v>
      </c>
      <c r="G799" s="187"/>
      <c r="H799" s="8" t="s">
        <v>9</v>
      </c>
      <c r="I799" s="4" t="s">
        <v>7</v>
      </c>
      <c r="J799" s="35" t="s">
        <v>9</v>
      </c>
    </row>
    <row r="800" spans="1:11" x14ac:dyDescent="0.25">
      <c r="A800" s="19" t="s">
        <v>59</v>
      </c>
      <c r="B800" s="20">
        <v>33</v>
      </c>
      <c r="C800" s="19" t="s">
        <v>71</v>
      </c>
      <c r="D800" s="62" t="str">
        <f t="shared" si="137"/>
        <v>BODYPUMP и GRIT33Дополнительные весовые диски 1 кг</v>
      </c>
      <c r="E800" s="61">
        <f>$E$797*K800</f>
        <v>0</v>
      </c>
      <c r="F800" s="19">
        <v>0</v>
      </c>
      <c r="G800" s="187"/>
      <c r="H800" s="4" t="s">
        <v>10</v>
      </c>
      <c r="I800" s="4" t="s">
        <v>11</v>
      </c>
      <c r="J800" s="36" t="s">
        <v>10</v>
      </c>
      <c r="K800" s="59">
        <f>F800/$F$761</f>
        <v>0</v>
      </c>
    </row>
    <row r="801" spans="1:11" x14ac:dyDescent="0.25">
      <c r="A801" s="19" t="s">
        <v>59</v>
      </c>
      <c r="B801" s="20">
        <v>33</v>
      </c>
      <c r="C801" s="19" t="s">
        <v>72</v>
      </c>
      <c r="D801" s="62" t="str">
        <f t="shared" si="137"/>
        <v>BODYPUMP и GRIT33Дополнительные весовые диски 2,5 кг</v>
      </c>
      <c r="E801" s="61">
        <f t="shared" ref="E801:E805" si="144">$E$797*K801</f>
        <v>33</v>
      </c>
      <c r="F801" s="19">
        <f t="shared" ref="F801:F804" si="145">12*3</f>
        <v>36</v>
      </c>
      <c r="G801" s="187"/>
      <c r="H801" s="9" t="s">
        <v>17</v>
      </c>
      <c r="K801" s="59">
        <f t="shared" ref="K801:K805" si="146">F801/$F$761</f>
        <v>1</v>
      </c>
    </row>
    <row r="802" spans="1:11" x14ac:dyDescent="0.25">
      <c r="A802" s="19" t="s">
        <v>59</v>
      </c>
      <c r="B802" s="20">
        <v>33</v>
      </c>
      <c r="C802" s="19" t="s">
        <v>74</v>
      </c>
      <c r="D802" s="62" t="str">
        <f t="shared" si="137"/>
        <v>BODYPUMP и GRIT33Весовые диски 3,7 кг</v>
      </c>
      <c r="E802" s="61">
        <f t="shared" si="144"/>
        <v>33</v>
      </c>
      <c r="F802" s="19">
        <f t="shared" si="145"/>
        <v>36</v>
      </c>
      <c r="G802" s="187"/>
      <c r="K802" s="59">
        <f t="shared" si="146"/>
        <v>1</v>
      </c>
    </row>
    <row r="803" spans="1:11" x14ac:dyDescent="0.25">
      <c r="A803" s="19" t="s">
        <v>59</v>
      </c>
      <c r="B803" s="20">
        <v>33</v>
      </c>
      <c r="C803" s="19" t="s">
        <v>73</v>
      </c>
      <c r="D803" s="62" t="str">
        <f t="shared" si="137"/>
        <v>BODYPUMP и GRIT33Дополнительные весовые диски 5 кг</v>
      </c>
      <c r="E803" s="61">
        <f t="shared" si="144"/>
        <v>33</v>
      </c>
      <c r="F803" s="19">
        <f t="shared" si="145"/>
        <v>36</v>
      </c>
      <c r="G803" s="187"/>
      <c r="K803" s="59">
        <f t="shared" si="146"/>
        <v>1</v>
      </c>
    </row>
    <row r="804" spans="1:11" x14ac:dyDescent="0.25">
      <c r="A804" s="19" t="s">
        <v>59</v>
      </c>
      <c r="B804" s="20">
        <v>33</v>
      </c>
      <c r="C804" s="19" t="s">
        <v>75</v>
      </c>
      <c r="D804" s="62" t="str">
        <f t="shared" si="137"/>
        <v>BODYPUMP и GRIT33Весовые диски 7,5 кг</v>
      </c>
      <c r="E804" s="61">
        <f t="shared" si="144"/>
        <v>33</v>
      </c>
      <c r="F804" s="19">
        <f t="shared" si="145"/>
        <v>36</v>
      </c>
      <c r="G804" s="187"/>
      <c r="K804" s="59">
        <f t="shared" si="146"/>
        <v>1</v>
      </c>
    </row>
    <row r="805" spans="1:11" x14ac:dyDescent="0.25">
      <c r="A805" s="19" t="s">
        <v>59</v>
      </c>
      <c r="B805" s="20">
        <v>33</v>
      </c>
      <c r="C805" s="19" t="s">
        <v>76</v>
      </c>
      <c r="D805" s="62" t="str">
        <f t="shared" si="137"/>
        <v>BODYPUMP и GRIT33Весовые диски 10 кг</v>
      </c>
      <c r="E805" s="61">
        <f t="shared" si="144"/>
        <v>66</v>
      </c>
      <c r="F805" s="19">
        <f>6*12</f>
        <v>72</v>
      </c>
      <c r="G805" s="187"/>
      <c r="K805" s="59">
        <f t="shared" si="146"/>
        <v>2</v>
      </c>
    </row>
    <row r="806" spans="1:11" x14ac:dyDescent="0.25">
      <c r="A806" s="19" t="s">
        <v>59</v>
      </c>
      <c r="B806" s="20">
        <v>33</v>
      </c>
      <c r="C806" s="19" t="s">
        <v>81</v>
      </c>
      <c r="D806" s="62" t="str">
        <f t="shared" si="137"/>
        <v xml:space="preserve">BODYPUMP и GRIT33Степперы SMARTSTEP (и 4 подставки) x 1 на человека </v>
      </c>
      <c r="E806" s="61">
        <f>E797</f>
        <v>33</v>
      </c>
      <c r="F806" s="19">
        <v>36</v>
      </c>
      <c r="G806" s="38"/>
    </row>
    <row r="807" spans="1:11" s="10" customFormat="1" x14ac:dyDescent="0.25">
      <c r="A807" s="19" t="s">
        <v>59</v>
      </c>
      <c r="B807" s="20">
        <v>33</v>
      </c>
      <c r="C807" s="21" t="s">
        <v>80</v>
      </c>
      <c r="D807" s="62" t="str">
        <f t="shared" si="137"/>
        <v>BODYPUMP и GRIT33Коврики MBX MAT</v>
      </c>
      <c r="E807" s="92">
        <f>E797</f>
        <v>33</v>
      </c>
      <c r="F807" s="21">
        <v>36</v>
      </c>
      <c r="G807" s="29" t="s">
        <v>5</v>
      </c>
      <c r="H807" s="11"/>
      <c r="I807" s="11"/>
      <c r="J807" s="34"/>
    </row>
    <row r="808" spans="1:11" s="5" customFormat="1" x14ac:dyDescent="0.25">
      <c r="A808" s="19" t="s">
        <v>59</v>
      </c>
      <c r="B808" s="20">
        <v>33</v>
      </c>
      <c r="C808" s="23" t="s">
        <v>88</v>
      </c>
      <c r="D808" s="62" t="str">
        <f t="shared" si="137"/>
        <v>BODYPUMP и GRIT33Держатели ковриков MBX MAT RACK</v>
      </c>
      <c r="E808" s="93">
        <v>1</v>
      </c>
      <c r="F808" s="23">
        <v>1</v>
      </c>
      <c r="G808" s="30"/>
      <c r="H808" s="6"/>
      <c r="I808" s="6"/>
      <c r="J808" s="37"/>
    </row>
    <row r="809" spans="1:11" x14ac:dyDescent="0.25">
      <c r="A809" s="19" t="s">
        <v>59</v>
      </c>
      <c r="B809" s="20">
        <v>32</v>
      </c>
      <c r="C809" s="19" t="s">
        <v>83</v>
      </c>
      <c r="D809" s="62" t="str">
        <f t="shared" si="137"/>
        <v>BODYPUMP и GRIT32Грифы SMARTBAR</v>
      </c>
      <c r="E809" s="61">
        <v>32</v>
      </c>
      <c r="F809" s="19">
        <v>36</v>
      </c>
      <c r="G809" s="187" t="s">
        <v>28</v>
      </c>
      <c r="H809" s="8" t="s">
        <v>11</v>
      </c>
      <c r="I809" s="4" t="s">
        <v>7</v>
      </c>
      <c r="J809" s="35" t="s">
        <v>8</v>
      </c>
    </row>
    <row r="810" spans="1:11" x14ac:dyDescent="0.25">
      <c r="A810" s="19" t="s">
        <v>59</v>
      </c>
      <c r="B810" s="20">
        <v>32</v>
      </c>
      <c r="C810" s="19" t="s">
        <v>3</v>
      </c>
      <c r="D810" s="62" t="str">
        <f t="shared" si="137"/>
        <v>BODYPUMP и GRIT32WEIGHT SETS</v>
      </c>
      <c r="E810" s="61">
        <v>32</v>
      </c>
      <c r="F810" s="19">
        <v>36</v>
      </c>
      <c r="G810" s="187"/>
      <c r="H810" s="8" t="s">
        <v>10</v>
      </c>
      <c r="I810" s="4" t="s">
        <v>7</v>
      </c>
      <c r="J810" s="8" t="s">
        <v>12</v>
      </c>
    </row>
    <row r="811" spans="1:11" x14ac:dyDescent="0.25">
      <c r="A811" s="19" t="s">
        <v>59</v>
      </c>
      <c r="B811" s="20">
        <v>32</v>
      </c>
      <c r="C811" s="19" t="s">
        <v>70</v>
      </c>
      <c r="D811" s="62" t="str">
        <f t="shared" si="137"/>
        <v>BODYPUMP и GRIT32Стойки</v>
      </c>
      <c r="E811" s="61">
        <v>3</v>
      </c>
      <c r="F811" s="19">
        <v>3</v>
      </c>
      <c r="G811" s="187"/>
      <c r="H811" s="8" t="s">
        <v>9</v>
      </c>
      <c r="I811" s="4" t="s">
        <v>7</v>
      </c>
      <c r="J811" s="35" t="s">
        <v>9</v>
      </c>
    </row>
    <row r="812" spans="1:11" x14ac:dyDescent="0.25">
      <c r="A812" s="19" t="s">
        <v>59</v>
      </c>
      <c r="B812" s="20">
        <v>32</v>
      </c>
      <c r="C812" s="19" t="s">
        <v>71</v>
      </c>
      <c r="D812" s="62" t="str">
        <f t="shared" si="137"/>
        <v>BODYPUMP и GRIT32Дополнительные весовые диски 1 кг</v>
      </c>
      <c r="E812" s="61">
        <f>$E$809*K812</f>
        <v>0</v>
      </c>
      <c r="F812" s="19">
        <v>0</v>
      </c>
      <c r="G812" s="187"/>
      <c r="H812" s="4" t="s">
        <v>10</v>
      </c>
      <c r="I812" s="4" t="s">
        <v>11</v>
      </c>
      <c r="J812" s="36" t="s">
        <v>10</v>
      </c>
      <c r="K812" s="59">
        <f>F812/$F$761</f>
        <v>0</v>
      </c>
    </row>
    <row r="813" spans="1:11" x14ac:dyDescent="0.25">
      <c r="A813" s="19" t="s">
        <v>59</v>
      </c>
      <c r="B813" s="20">
        <v>32</v>
      </c>
      <c r="C813" s="19" t="s">
        <v>72</v>
      </c>
      <c r="D813" s="62" t="str">
        <f t="shared" si="137"/>
        <v>BODYPUMP и GRIT32Дополнительные весовые диски 2,5 кг</v>
      </c>
      <c r="E813" s="61">
        <f t="shared" ref="E813:E817" si="147">$E$809*K813</f>
        <v>32</v>
      </c>
      <c r="F813" s="19">
        <f t="shared" ref="F813:F816" si="148">12*3</f>
        <v>36</v>
      </c>
      <c r="G813" s="187"/>
      <c r="H813" s="9" t="s">
        <v>17</v>
      </c>
      <c r="K813" s="59">
        <f t="shared" ref="K813:K817" si="149">F813/$F$761</f>
        <v>1</v>
      </c>
    </row>
    <row r="814" spans="1:11" x14ac:dyDescent="0.25">
      <c r="A814" s="19" t="s">
        <v>59</v>
      </c>
      <c r="B814" s="20">
        <v>32</v>
      </c>
      <c r="C814" s="19" t="s">
        <v>74</v>
      </c>
      <c r="D814" s="62" t="str">
        <f t="shared" si="137"/>
        <v>BODYPUMP и GRIT32Весовые диски 3,7 кг</v>
      </c>
      <c r="E814" s="61">
        <f t="shared" si="147"/>
        <v>32</v>
      </c>
      <c r="F814" s="19">
        <f t="shared" si="148"/>
        <v>36</v>
      </c>
      <c r="G814" s="187"/>
      <c r="K814" s="59">
        <f t="shared" si="149"/>
        <v>1</v>
      </c>
    </row>
    <row r="815" spans="1:11" x14ac:dyDescent="0.25">
      <c r="A815" s="19" t="s">
        <v>59</v>
      </c>
      <c r="B815" s="20">
        <v>32</v>
      </c>
      <c r="C815" s="19" t="s">
        <v>73</v>
      </c>
      <c r="D815" s="62" t="str">
        <f t="shared" si="137"/>
        <v>BODYPUMP и GRIT32Дополнительные весовые диски 5 кг</v>
      </c>
      <c r="E815" s="61">
        <f t="shared" si="147"/>
        <v>32</v>
      </c>
      <c r="F815" s="19">
        <f t="shared" si="148"/>
        <v>36</v>
      </c>
      <c r="G815" s="187"/>
      <c r="K815" s="59">
        <f t="shared" si="149"/>
        <v>1</v>
      </c>
    </row>
    <row r="816" spans="1:11" x14ac:dyDescent="0.25">
      <c r="A816" s="19" t="s">
        <v>59</v>
      </c>
      <c r="B816" s="20">
        <v>32</v>
      </c>
      <c r="C816" s="19" t="s">
        <v>75</v>
      </c>
      <c r="D816" s="62" t="str">
        <f t="shared" si="137"/>
        <v>BODYPUMP и GRIT32Весовые диски 7,5 кг</v>
      </c>
      <c r="E816" s="61">
        <f t="shared" si="147"/>
        <v>32</v>
      </c>
      <c r="F816" s="19">
        <f t="shared" si="148"/>
        <v>36</v>
      </c>
      <c r="G816" s="187"/>
      <c r="K816" s="59">
        <f t="shared" si="149"/>
        <v>1</v>
      </c>
    </row>
    <row r="817" spans="1:11" x14ac:dyDescent="0.25">
      <c r="A817" s="19" t="s">
        <v>59</v>
      </c>
      <c r="B817" s="20">
        <v>32</v>
      </c>
      <c r="C817" s="19" t="s">
        <v>76</v>
      </c>
      <c r="D817" s="62" t="str">
        <f t="shared" si="137"/>
        <v>BODYPUMP и GRIT32Весовые диски 10 кг</v>
      </c>
      <c r="E817" s="61">
        <f t="shared" si="147"/>
        <v>64</v>
      </c>
      <c r="F817" s="19">
        <f>6*12</f>
        <v>72</v>
      </c>
      <c r="G817" s="187"/>
      <c r="K817" s="59">
        <f t="shared" si="149"/>
        <v>2</v>
      </c>
    </row>
    <row r="818" spans="1:11" x14ac:dyDescent="0.25">
      <c r="A818" s="19" t="s">
        <v>59</v>
      </c>
      <c r="B818" s="20">
        <v>32</v>
      </c>
      <c r="C818" s="19" t="s">
        <v>81</v>
      </c>
      <c r="D818" s="62" t="str">
        <f t="shared" si="137"/>
        <v xml:space="preserve">BODYPUMP и GRIT32Степперы SMARTSTEP (и 4 подставки) x 1 на человека </v>
      </c>
      <c r="E818" s="61">
        <f>E809</f>
        <v>32</v>
      </c>
      <c r="F818" s="19">
        <v>36</v>
      </c>
      <c r="G818" s="38"/>
    </row>
    <row r="819" spans="1:11" s="10" customFormat="1" x14ac:dyDescent="0.25">
      <c r="A819" s="19" t="s">
        <v>59</v>
      </c>
      <c r="B819" s="20">
        <v>32</v>
      </c>
      <c r="C819" s="21" t="s">
        <v>80</v>
      </c>
      <c r="D819" s="62" t="str">
        <f t="shared" si="137"/>
        <v>BODYPUMP и GRIT32Коврики MBX MAT</v>
      </c>
      <c r="E819" s="92">
        <f>E809</f>
        <v>32</v>
      </c>
      <c r="F819" s="21">
        <v>36</v>
      </c>
      <c r="G819" s="29" t="s">
        <v>5</v>
      </c>
      <c r="H819" s="11"/>
      <c r="I819" s="11"/>
      <c r="J819" s="34"/>
    </row>
    <row r="820" spans="1:11" s="5" customFormat="1" x14ac:dyDescent="0.25">
      <c r="A820" s="19" t="s">
        <v>59</v>
      </c>
      <c r="B820" s="20">
        <v>32</v>
      </c>
      <c r="C820" s="23" t="s">
        <v>88</v>
      </c>
      <c r="D820" s="62" t="str">
        <f t="shared" si="137"/>
        <v>BODYPUMP и GRIT32Держатели ковриков MBX MAT RACK</v>
      </c>
      <c r="E820" s="93">
        <v>1</v>
      </c>
      <c r="F820" s="23">
        <v>1</v>
      </c>
      <c r="G820" s="30"/>
      <c r="H820" s="6"/>
      <c r="I820" s="6"/>
      <c r="J820" s="37"/>
    </row>
    <row r="821" spans="1:11" x14ac:dyDescent="0.25">
      <c r="A821" s="19" t="s">
        <v>59</v>
      </c>
      <c r="B821" s="20">
        <v>31</v>
      </c>
      <c r="C821" s="19" t="s">
        <v>83</v>
      </c>
      <c r="D821" s="62" t="str">
        <f t="shared" si="137"/>
        <v>BODYPUMP и GRIT31Грифы SMARTBAR</v>
      </c>
      <c r="E821" s="61">
        <v>31</v>
      </c>
      <c r="F821" s="19">
        <v>36</v>
      </c>
      <c r="G821" s="187" t="s">
        <v>28</v>
      </c>
      <c r="H821" s="8" t="s">
        <v>11</v>
      </c>
      <c r="I821" s="4" t="s">
        <v>7</v>
      </c>
      <c r="J821" s="35" t="s">
        <v>8</v>
      </c>
    </row>
    <row r="822" spans="1:11" x14ac:dyDescent="0.25">
      <c r="A822" s="19" t="s">
        <v>59</v>
      </c>
      <c r="B822" s="20">
        <v>31</v>
      </c>
      <c r="C822" s="19" t="s">
        <v>3</v>
      </c>
      <c r="D822" s="62" t="str">
        <f t="shared" si="137"/>
        <v>BODYPUMP и GRIT31WEIGHT SETS</v>
      </c>
      <c r="E822" s="61">
        <v>31</v>
      </c>
      <c r="F822" s="19">
        <v>36</v>
      </c>
      <c r="G822" s="187"/>
      <c r="H822" s="8" t="s">
        <v>10</v>
      </c>
      <c r="I822" s="4" t="s">
        <v>7</v>
      </c>
      <c r="J822" s="8" t="s">
        <v>12</v>
      </c>
    </row>
    <row r="823" spans="1:11" x14ac:dyDescent="0.25">
      <c r="A823" s="19" t="s">
        <v>59</v>
      </c>
      <c r="B823" s="20">
        <v>31</v>
      </c>
      <c r="C823" s="19" t="s">
        <v>70</v>
      </c>
      <c r="D823" s="62" t="str">
        <f t="shared" si="137"/>
        <v>BODYPUMP и GRIT31Стойки</v>
      </c>
      <c r="E823" s="61">
        <v>3</v>
      </c>
      <c r="F823" s="19">
        <v>3</v>
      </c>
      <c r="G823" s="187"/>
      <c r="H823" s="8" t="s">
        <v>9</v>
      </c>
      <c r="I823" s="4" t="s">
        <v>7</v>
      </c>
      <c r="J823" s="35" t="s">
        <v>9</v>
      </c>
    </row>
    <row r="824" spans="1:11" x14ac:dyDescent="0.25">
      <c r="A824" s="19" t="s">
        <v>59</v>
      </c>
      <c r="B824" s="20">
        <v>31</v>
      </c>
      <c r="C824" s="19" t="s">
        <v>71</v>
      </c>
      <c r="D824" s="62" t="str">
        <f t="shared" si="137"/>
        <v>BODYPUMP и GRIT31Дополнительные весовые диски 1 кг</v>
      </c>
      <c r="E824" s="61">
        <f>$E$821*K824</f>
        <v>0</v>
      </c>
      <c r="F824" s="19">
        <v>0</v>
      </c>
      <c r="G824" s="187"/>
      <c r="H824" s="4" t="s">
        <v>10</v>
      </c>
      <c r="I824" s="4" t="s">
        <v>11</v>
      </c>
      <c r="J824" s="36" t="s">
        <v>10</v>
      </c>
      <c r="K824" s="59">
        <f>F824/$F$761</f>
        <v>0</v>
      </c>
    </row>
    <row r="825" spans="1:11" x14ac:dyDescent="0.25">
      <c r="A825" s="19" t="s">
        <v>59</v>
      </c>
      <c r="B825" s="20">
        <v>31</v>
      </c>
      <c r="C825" s="19" t="s">
        <v>72</v>
      </c>
      <c r="D825" s="62" t="str">
        <f t="shared" si="137"/>
        <v>BODYPUMP и GRIT31Дополнительные весовые диски 2,5 кг</v>
      </c>
      <c r="E825" s="61">
        <f t="shared" ref="E825:E829" si="150">$E$821*K825</f>
        <v>31</v>
      </c>
      <c r="F825" s="19">
        <f t="shared" ref="F825:F828" si="151">12*3</f>
        <v>36</v>
      </c>
      <c r="G825" s="187"/>
      <c r="H825" s="9" t="s">
        <v>17</v>
      </c>
      <c r="K825" s="59">
        <f t="shared" ref="K825:K829" si="152">F825/$F$761</f>
        <v>1</v>
      </c>
    </row>
    <row r="826" spans="1:11" x14ac:dyDescent="0.25">
      <c r="A826" s="19" t="s">
        <v>59</v>
      </c>
      <c r="B826" s="20">
        <v>31</v>
      </c>
      <c r="C826" s="19" t="s">
        <v>74</v>
      </c>
      <c r="D826" s="62" t="str">
        <f t="shared" si="137"/>
        <v>BODYPUMP и GRIT31Весовые диски 3,7 кг</v>
      </c>
      <c r="E826" s="61">
        <f t="shared" si="150"/>
        <v>31</v>
      </c>
      <c r="F826" s="19">
        <f t="shared" si="151"/>
        <v>36</v>
      </c>
      <c r="G826" s="187"/>
      <c r="K826" s="59">
        <f t="shared" si="152"/>
        <v>1</v>
      </c>
    </row>
    <row r="827" spans="1:11" x14ac:dyDescent="0.25">
      <c r="A827" s="19" t="s">
        <v>59</v>
      </c>
      <c r="B827" s="20">
        <v>31</v>
      </c>
      <c r="C827" s="19" t="s">
        <v>73</v>
      </c>
      <c r="D827" s="62" t="str">
        <f t="shared" si="137"/>
        <v>BODYPUMP и GRIT31Дополнительные весовые диски 5 кг</v>
      </c>
      <c r="E827" s="61">
        <f t="shared" si="150"/>
        <v>31</v>
      </c>
      <c r="F827" s="19">
        <f t="shared" si="151"/>
        <v>36</v>
      </c>
      <c r="G827" s="187"/>
      <c r="K827" s="59">
        <f t="shared" si="152"/>
        <v>1</v>
      </c>
    </row>
    <row r="828" spans="1:11" x14ac:dyDescent="0.25">
      <c r="A828" s="19" t="s">
        <v>59</v>
      </c>
      <c r="B828" s="20">
        <v>31</v>
      </c>
      <c r="C828" s="19" t="s">
        <v>75</v>
      </c>
      <c r="D828" s="62" t="str">
        <f t="shared" si="137"/>
        <v>BODYPUMP и GRIT31Весовые диски 7,5 кг</v>
      </c>
      <c r="E828" s="61">
        <f t="shared" si="150"/>
        <v>31</v>
      </c>
      <c r="F828" s="19">
        <f t="shared" si="151"/>
        <v>36</v>
      </c>
      <c r="G828" s="187"/>
      <c r="K828" s="59">
        <f t="shared" si="152"/>
        <v>1</v>
      </c>
    </row>
    <row r="829" spans="1:11" x14ac:dyDescent="0.25">
      <c r="A829" s="19" t="s">
        <v>59</v>
      </c>
      <c r="B829" s="20">
        <v>31</v>
      </c>
      <c r="C829" s="19" t="s">
        <v>76</v>
      </c>
      <c r="D829" s="62" t="str">
        <f t="shared" si="137"/>
        <v>BODYPUMP и GRIT31Весовые диски 10 кг</v>
      </c>
      <c r="E829" s="61">
        <f t="shared" si="150"/>
        <v>62</v>
      </c>
      <c r="F829" s="19">
        <f>6*12</f>
        <v>72</v>
      </c>
      <c r="G829" s="187"/>
      <c r="K829" s="59">
        <f t="shared" si="152"/>
        <v>2</v>
      </c>
    </row>
    <row r="830" spans="1:11" x14ac:dyDescent="0.25">
      <c r="A830" s="19" t="s">
        <v>59</v>
      </c>
      <c r="B830" s="20">
        <v>31</v>
      </c>
      <c r="C830" s="19" t="s">
        <v>81</v>
      </c>
      <c r="D830" s="62" t="str">
        <f t="shared" si="137"/>
        <v xml:space="preserve">BODYPUMP и GRIT31Степперы SMARTSTEP (и 4 подставки) x 1 на человека </v>
      </c>
      <c r="E830" s="61">
        <f>E821</f>
        <v>31</v>
      </c>
      <c r="F830" s="19">
        <v>36</v>
      </c>
      <c r="G830" s="38"/>
    </row>
    <row r="831" spans="1:11" s="10" customFormat="1" x14ac:dyDescent="0.25">
      <c r="A831" s="19" t="s">
        <v>59</v>
      </c>
      <c r="B831" s="20">
        <v>31</v>
      </c>
      <c r="C831" s="21" t="s">
        <v>80</v>
      </c>
      <c r="D831" s="62" t="str">
        <f t="shared" si="137"/>
        <v>BODYPUMP и GRIT31Коврики MBX MAT</v>
      </c>
      <c r="E831" s="92">
        <f>E821</f>
        <v>31</v>
      </c>
      <c r="F831" s="21">
        <v>36</v>
      </c>
      <c r="G831" s="29" t="s">
        <v>5</v>
      </c>
      <c r="H831" s="11"/>
      <c r="I831" s="11"/>
      <c r="J831" s="34"/>
    </row>
    <row r="832" spans="1:11" s="5" customFormat="1" x14ac:dyDescent="0.25">
      <c r="A832" s="19" t="s">
        <v>59</v>
      </c>
      <c r="B832" s="20">
        <v>31</v>
      </c>
      <c r="C832" s="23" t="s">
        <v>88</v>
      </c>
      <c r="D832" s="62" t="str">
        <f t="shared" si="137"/>
        <v>BODYPUMP и GRIT31Держатели ковриков MBX MAT RACK</v>
      </c>
      <c r="E832" s="93">
        <v>1</v>
      </c>
      <c r="F832" s="23">
        <v>1</v>
      </c>
      <c r="G832" s="30"/>
      <c r="H832" s="6"/>
      <c r="I832" s="6"/>
      <c r="J832" s="37"/>
    </row>
    <row r="833" spans="1:11" x14ac:dyDescent="0.25">
      <c r="A833" s="19" t="s">
        <v>59</v>
      </c>
      <c r="B833" s="20">
        <v>30</v>
      </c>
      <c r="C833" s="19" t="s">
        <v>83</v>
      </c>
      <c r="D833" s="62" t="str">
        <f t="shared" si="137"/>
        <v>BODYPUMP и GRIT30Грифы SMARTBAR</v>
      </c>
      <c r="E833" s="61">
        <v>30</v>
      </c>
      <c r="F833" s="19">
        <v>36</v>
      </c>
      <c r="G833" s="187" t="s">
        <v>28</v>
      </c>
      <c r="H833" s="8" t="s">
        <v>11</v>
      </c>
      <c r="I833" s="4" t="s">
        <v>7</v>
      </c>
      <c r="J833" s="35" t="s">
        <v>8</v>
      </c>
    </row>
    <row r="834" spans="1:11" x14ac:dyDescent="0.25">
      <c r="A834" s="19" t="s">
        <v>59</v>
      </c>
      <c r="B834" s="20">
        <v>30</v>
      </c>
      <c r="C834" s="19" t="s">
        <v>3</v>
      </c>
      <c r="D834" s="62" t="str">
        <f t="shared" si="137"/>
        <v>BODYPUMP и GRIT30WEIGHT SETS</v>
      </c>
      <c r="E834" s="61">
        <v>30</v>
      </c>
      <c r="F834" s="19">
        <v>36</v>
      </c>
      <c r="G834" s="187"/>
      <c r="H834" s="8" t="s">
        <v>10</v>
      </c>
      <c r="I834" s="4" t="s">
        <v>7</v>
      </c>
      <c r="J834" s="8" t="s">
        <v>12</v>
      </c>
    </row>
    <row r="835" spans="1:11" x14ac:dyDescent="0.25">
      <c r="A835" s="19" t="s">
        <v>59</v>
      </c>
      <c r="B835" s="20">
        <v>30</v>
      </c>
      <c r="C835" s="19" t="s">
        <v>70</v>
      </c>
      <c r="D835" s="62" t="str">
        <f t="shared" si="137"/>
        <v>BODYPUMP и GRIT30Стойки</v>
      </c>
      <c r="E835" s="61">
        <v>3</v>
      </c>
      <c r="F835" s="19">
        <v>3</v>
      </c>
      <c r="G835" s="187"/>
      <c r="H835" s="8" t="s">
        <v>9</v>
      </c>
      <c r="I835" s="4" t="s">
        <v>7</v>
      </c>
      <c r="J835" s="35" t="s">
        <v>9</v>
      </c>
    </row>
    <row r="836" spans="1:11" x14ac:dyDescent="0.25">
      <c r="A836" s="19" t="s">
        <v>59</v>
      </c>
      <c r="B836" s="20">
        <v>30</v>
      </c>
      <c r="C836" s="19" t="s">
        <v>71</v>
      </c>
      <c r="D836" s="62" t="str">
        <f t="shared" si="137"/>
        <v>BODYPUMP и GRIT30Дополнительные весовые диски 1 кг</v>
      </c>
      <c r="E836" s="61">
        <f>$E$833*K836</f>
        <v>0</v>
      </c>
      <c r="F836" s="19">
        <v>0</v>
      </c>
      <c r="G836" s="187"/>
      <c r="H836" s="4" t="s">
        <v>10</v>
      </c>
      <c r="I836" s="4" t="s">
        <v>11</v>
      </c>
      <c r="J836" s="36" t="s">
        <v>10</v>
      </c>
      <c r="K836" s="59">
        <f>F836/$F$761</f>
        <v>0</v>
      </c>
    </row>
    <row r="837" spans="1:11" x14ac:dyDescent="0.25">
      <c r="A837" s="19" t="s">
        <v>59</v>
      </c>
      <c r="B837" s="20">
        <v>30</v>
      </c>
      <c r="C837" s="19" t="s">
        <v>72</v>
      </c>
      <c r="D837" s="62" t="str">
        <f t="shared" si="137"/>
        <v>BODYPUMP и GRIT30Дополнительные весовые диски 2,5 кг</v>
      </c>
      <c r="E837" s="61">
        <f t="shared" ref="E837:E841" si="153">$E$833*K837</f>
        <v>30</v>
      </c>
      <c r="F837" s="19">
        <f t="shared" ref="F837:F840" si="154">12*3</f>
        <v>36</v>
      </c>
      <c r="G837" s="187"/>
      <c r="H837" s="9" t="s">
        <v>17</v>
      </c>
      <c r="K837" s="59">
        <f t="shared" ref="K837:K841" si="155">F837/$F$761</f>
        <v>1</v>
      </c>
    </row>
    <row r="838" spans="1:11" x14ac:dyDescent="0.25">
      <c r="A838" s="19" t="s">
        <v>59</v>
      </c>
      <c r="B838" s="20">
        <v>30</v>
      </c>
      <c r="C838" s="19" t="s">
        <v>74</v>
      </c>
      <c r="D838" s="62" t="str">
        <f t="shared" ref="D838:D901" si="156">A838&amp;B838&amp;C838</f>
        <v>BODYPUMP и GRIT30Весовые диски 3,7 кг</v>
      </c>
      <c r="E838" s="61">
        <f t="shared" si="153"/>
        <v>30</v>
      </c>
      <c r="F838" s="19">
        <f t="shared" si="154"/>
        <v>36</v>
      </c>
      <c r="G838" s="187"/>
      <c r="K838" s="59">
        <f t="shared" si="155"/>
        <v>1</v>
      </c>
    </row>
    <row r="839" spans="1:11" x14ac:dyDescent="0.25">
      <c r="A839" s="19" t="s">
        <v>59</v>
      </c>
      <c r="B839" s="20">
        <v>30</v>
      </c>
      <c r="C839" s="19" t="s">
        <v>73</v>
      </c>
      <c r="D839" s="62" t="str">
        <f t="shared" si="156"/>
        <v>BODYPUMP и GRIT30Дополнительные весовые диски 5 кг</v>
      </c>
      <c r="E839" s="61">
        <f t="shared" si="153"/>
        <v>30</v>
      </c>
      <c r="F839" s="19">
        <f t="shared" si="154"/>
        <v>36</v>
      </c>
      <c r="G839" s="187"/>
      <c r="K839" s="59">
        <f t="shared" si="155"/>
        <v>1</v>
      </c>
    </row>
    <row r="840" spans="1:11" x14ac:dyDescent="0.25">
      <c r="A840" s="19" t="s">
        <v>59</v>
      </c>
      <c r="B840" s="20">
        <v>30</v>
      </c>
      <c r="C840" s="19" t="s">
        <v>75</v>
      </c>
      <c r="D840" s="62" t="str">
        <f t="shared" si="156"/>
        <v>BODYPUMP и GRIT30Весовые диски 7,5 кг</v>
      </c>
      <c r="E840" s="61">
        <f t="shared" si="153"/>
        <v>30</v>
      </c>
      <c r="F840" s="19">
        <f t="shared" si="154"/>
        <v>36</v>
      </c>
      <c r="G840" s="187"/>
      <c r="K840" s="59">
        <f t="shared" si="155"/>
        <v>1</v>
      </c>
    </row>
    <row r="841" spans="1:11" x14ac:dyDescent="0.25">
      <c r="A841" s="19" t="s">
        <v>59</v>
      </c>
      <c r="B841" s="20">
        <v>30</v>
      </c>
      <c r="C841" s="19" t="s">
        <v>76</v>
      </c>
      <c r="D841" s="62" t="str">
        <f t="shared" si="156"/>
        <v>BODYPUMP и GRIT30Весовые диски 10 кг</v>
      </c>
      <c r="E841" s="61">
        <f t="shared" si="153"/>
        <v>60</v>
      </c>
      <c r="F841" s="19">
        <f>6*12</f>
        <v>72</v>
      </c>
      <c r="G841" s="187"/>
      <c r="K841" s="59">
        <f t="shared" si="155"/>
        <v>2</v>
      </c>
    </row>
    <row r="842" spans="1:11" x14ac:dyDescent="0.25">
      <c r="A842" s="19" t="s">
        <v>59</v>
      </c>
      <c r="B842" s="20">
        <v>30</v>
      </c>
      <c r="C842" s="19" t="s">
        <v>81</v>
      </c>
      <c r="D842" s="62" t="str">
        <f t="shared" si="156"/>
        <v xml:space="preserve">BODYPUMP и GRIT30Степперы SMARTSTEP (и 4 подставки) x 1 на человека </v>
      </c>
      <c r="E842" s="61">
        <f>E833</f>
        <v>30</v>
      </c>
      <c r="F842" s="19">
        <v>36</v>
      </c>
      <c r="G842" s="38"/>
    </row>
    <row r="843" spans="1:11" s="10" customFormat="1" x14ac:dyDescent="0.25">
      <c r="A843" s="19" t="s">
        <v>59</v>
      </c>
      <c r="B843" s="20">
        <v>30</v>
      </c>
      <c r="C843" s="21" t="s">
        <v>80</v>
      </c>
      <c r="D843" s="62" t="str">
        <f t="shared" si="156"/>
        <v>BODYPUMP и GRIT30Коврики MBX MAT</v>
      </c>
      <c r="E843" s="92">
        <f>E833</f>
        <v>30</v>
      </c>
      <c r="F843" s="21">
        <v>36</v>
      </c>
      <c r="G843" s="29" t="s">
        <v>5</v>
      </c>
      <c r="H843" s="11"/>
      <c r="I843" s="11"/>
      <c r="J843" s="34"/>
    </row>
    <row r="844" spans="1:11" s="5" customFormat="1" x14ac:dyDescent="0.25">
      <c r="A844" s="19" t="s">
        <v>59</v>
      </c>
      <c r="B844" s="20">
        <v>30</v>
      </c>
      <c r="C844" s="23" t="s">
        <v>88</v>
      </c>
      <c r="D844" s="62" t="str">
        <f t="shared" si="156"/>
        <v>BODYPUMP и GRIT30Держатели ковриков MBX MAT RACK</v>
      </c>
      <c r="E844" s="93">
        <v>1</v>
      </c>
      <c r="F844" s="23">
        <v>1</v>
      </c>
      <c r="G844" s="30"/>
      <c r="H844" s="6"/>
      <c r="I844" s="6"/>
      <c r="J844" s="37"/>
    </row>
    <row r="845" spans="1:11" x14ac:dyDescent="0.25">
      <c r="A845" s="19" t="s">
        <v>59</v>
      </c>
      <c r="B845" s="20">
        <v>29</v>
      </c>
      <c r="C845" s="19" t="s">
        <v>83</v>
      </c>
      <c r="D845" s="62" t="str">
        <f t="shared" si="156"/>
        <v>BODYPUMP и GRIT29Грифы SMARTBAR</v>
      </c>
      <c r="E845" s="61">
        <v>29</v>
      </c>
      <c r="F845" s="19">
        <v>36</v>
      </c>
      <c r="G845" s="187" t="s">
        <v>28</v>
      </c>
      <c r="H845" s="8" t="s">
        <v>11</v>
      </c>
      <c r="I845" s="4" t="s">
        <v>7</v>
      </c>
      <c r="J845" s="35" t="s">
        <v>8</v>
      </c>
    </row>
    <row r="846" spans="1:11" x14ac:dyDescent="0.25">
      <c r="A846" s="19" t="s">
        <v>59</v>
      </c>
      <c r="B846" s="20">
        <v>29</v>
      </c>
      <c r="C846" s="19" t="s">
        <v>3</v>
      </c>
      <c r="D846" s="62" t="str">
        <f t="shared" si="156"/>
        <v>BODYPUMP и GRIT29WEIGHT SETS</v>
      </c>
      <c r="E846" s="61">
        <v>29</v>
      </c>
      <c r="F846" s="19">
        <v>36</v>
      </c>
      <c r="G846" s="187"/>
      <c r="H846" s="8" t="s">
        <v>10</v>
      </c>
      <c r="I846" s="4" t="s">
        <v>7</v>
      </c>
      <c r="J846" s="8" t="s">
        <v>12</v>
      </c>
    </row>
    <row r="847" spans="1:11" x14ac:dyDescent="0.25">
      <c r="A847" s="19" t="s">
        <v>59</v>
      </c>
      <c r="B847" s="20">
        <v>29</v>
      </c>
      <c r="C847" s="19" t="s">
        <v>70</v>
      </c>
      <c r="D847" s="62" t="str">
        <f t="shared" si="156"/>
        <v>BODYPUMP и GRIT29Стойки</v>
      </c>
      <c r="E847" s="61">
        <v>3</v>
      </c>
      <c r="F847" s="19">
        <v>3</v>
      </c>
      <c r="G847" s="187"/>
      <c r="H847" s="8" t="s">
        <v>9</v>
      </c>
      <c r="I847" s="4" t="s">
        <v>7</v>
      </c>
      <c r="J847" s="35" t="s">
        <v>9</v>
      </c>
    </row>
    <row r="848" spans="1:11" x14ac:dyDescent="0.25">
      <c r="A848" s="19" t="s">
        <v>59</v>
      </c>
      <c r="B848" s="20">
        <v>29</v>
      </c>
      <c r="C848" s="19" t="s">
        <v>71</v>
      </c>
      <c r="D848" s="62" t="str">
        <f t="shared" si="156"/>
        <v>BODYPUMP и GRIT29Дополнительные весовые диски 1 кг</v>
      </c>
      <c r="E848" s="61">
        <f>$E$845*K848</f>
        <v>0</v>
      </c>
      <c r="F848" s="19">
        <v>0</v>
      </c>
      <c r="G848" s="187"/>
      <c r="H848" s="4" t="s">
        <v>10</v>
      </c>
      <c r="I848" s="4" t="s">
        <v>11</v>
      </c>
      <c r="J848" s="36" t="s">
        <v>10</v>
      </c>
      <c r="K848" s="59">
        <f>F848/$F$761</f>
        <v>0</v>
      </c>
    </row>
    <row r="849" spans="1:11" x14ac:dyDescent="0.25">
      <c r="A849" s="19" t="s">
        <v>59</v>
      </c>
      <c r="B849" s="20">
        <v>29</v>
      </c>
      <c r="C849" s="19" t="s">
        <v>72</v>
      </c>
      <c r="D849" s="62" t="str">
        <f t="shared" si="156"/>
        <v>BODYPUMP и GRIT29Дополнительные весовые диски 2,5 кг</v>
      </c>
      <c r="E849" s="61">
        <f t="shared" ref="E849:E853" si="157">$E$845*K849</f>
        <v>29</v>
      </c>
      <c r="F849" s="19">
        <f t="shared" ref="F849:F852" si="158">12*3</f>
        <v>36</v>
      </c>
      <c r="G849" s="187"/>
      <c r="H849" s="9" t="s">
        <v>17</v>
      </c>
      <c r="K849" s="59">
        <f t="shared" ref="K849:K853" si="159">F849/$F$761</f>
        <v>1</v>
      </c>
    </row>
    <row r="850" spans="1:11" x14ac:dyDescent="0.25">
      <c r="A850" s="19" t="s">
        <v>59</v>
      </c>
      <c r="B850" s="20">
        <v>29</v>
      </c>
      <c r="C850" s="19" t="s">
        <v>74</v>
      </c>
      <c r="D850" s="62" t="str">
        <f t="shared" si="156"/>
        <v>BODYPUMP и GRIT29Весовые диски 3,7 кг</v>
      </c>
      <c r="E850" s="61">
        <f t="shared" si="157"/>
        <v>29</v>
      </c>
      <c r="F850" s="19">
        <f t="shared" si="158"/>
        <v>36</v>
      </c>
      <c r="G850" s="187"/>
      <c r="K850" s="59">
        <f t="shared" si="159"/>
        <v>1</v>
      </c>
    </row>
    <row r="851" spans="1:11" x14ac:dyDescent="0.25">
      <c r="A851" s="19" t="s">
        <v>59</v>
      </c>
      <c r="B851" s="20">
        <v>29</v>
      </c>
      <c r="C851" s="19" t="s">
        <v>73</v>
      </c>
      <c r="D851" s="62" t="str">
        <f t="shared" si="156"/>
        <v>BODYPUMP и GRIT29Дополнительные весовые диски 5 кг</v>
      </c>
      <c r="E851" s="61">
        <f t="shared" si="157"/>
        <v>29</v>
      </c>
      <c r="F851" s="19">
        <f t="shared" si="158"/>
        <v>36</v>
      </c>
      <c r="G851" s="187"/>
      <c r="K851" s="59">
        <f t="shared" si="159"/>
        <v>1</v>
      </c>
    </row>
    <row r="852" spans="1:11" x14ac:dyDescent="0.25">
      <c r="A852" s="19" t="s">
        <v>59</v>
      </c>
      <c r="B852" s="20">
        <v>29</v>
      </c>
      <c r="C852" s="19" t="s">
        <v>75</v>
      </c>
      <c r="D852" s="62" t="str">
        <f t="shared" si="156"/>
        <v>BODYPUMP и GRIT29Весовые диски 7,5 кг</v>
      </c>
      <c r="E852" s="61">
        <f t="shared" si="157"/>
        <v>29</v>
      </c>
      <c r="F852" s="19">
        <f t="shared" si="158"/>
        <v>36</v>
      </c>
      <c r="G852" s="187"/>
      <c r="K852" s="59">
        <f t="shared" si="159"/>
        <v>1</v>
      </c>
    </row>
    <row r="853" spans="1:11" x14ac:dyDescent="0.25">
      <c r="A853" s="19" t="s">
        <v>59</v>
      </c>
      <c r="B853" s="20">
        <v>29</v>
      </c>
      <c r="C853" s="19" t="s">
        <v>76</v>
      </c>
      <c r="D853" s="62" t="str">
        <f t="shared" si="156"/>
        <v>BODYPUMP и GRIT29Весовые диски 10 кг</v>
      </c>
      <c r="E853" s="61">
        <f t="shared" si="157"/>
        <v>58</v>
      </c>
      <c r="F853" s="19">
        <f>6*12</f>
        <v>72</v>
      </c>
      <c r="G853" s="187"/>
      <c r="K853" s="59">
        <f t="shared" si="159"/>
        <v>2</v>
      </c>
    </row>
    <row r="854" spans="1:11" x14ac:dyDescent="0.25">
      <c r="A854" s="19" t="s">
        <v>59</v>
      </c>
      <c r="B854" s="20">
        <v>29</v>
      </c>
      <c r="C854" s="19" t="s">
        <v>81</v>
      </c>
      <c r="D854" s="62" t="str">
        <f t="shared" si="156"/>
        <v xml:space="preserve">BODYPUMP и GRIT29Степперы SMARTSTEP (и 4 подставки) x 1 на человека </v>
      </c>
      <c r="E854" s="61">
        <f>E845</f>
        <v>29</v>
      </c>
      <c r="F854" s="19">
        <v>36</v>
      </c>
      <c r="G854" s="38"/>
    </row>
    <row r="855" spans="1:11" s="10" customFormat="1" x14ac:dyDescent="0.25">
      <c r="A855" s="19" t="s">
        <v>59</v>
      </c>
      <c r="B855" s="20">
        <v>29</v>
      </c>
      <c r="C855" s="21" t="s">
        <v>80</v>
      </c>
      <c r="D855" s="62" t="str">
        <f t="shared" si="156"/>
        <v>BODYPUMP и GRIT29Коврики MBX MAT</v>
      </c>
      <c r="E855" s="92">
        <f>E845</f>
        <v>29</v>
      </c>
      <c r="F855" s="21">
        <v>36</v>
      </c>
      <c r="G855" s="29" t="s">
        <v>5</v>
      </c>
      <c r="H855" s="11"/>
      <c r="I855" s="11"/>
      <c r="J855" s="34"/>
    </row>
    <row r="856" spans="1:11" s="5" customFormat="1" x14ac:dyDescent="0.25">
      <c r="A856" s="19" t="s">
        <v>59</v>
      </c>
      <c r="B856" s="20">
        <v>29</v>
      </c>
      <c r="C856" s="23" t="s">
        <v>88</v>
      </c>
      <c r="D856" s="62" t="str">
        <f t="shared" si="156"/>
        <v>BODYPUMP и GRIT29Держатели ковриков MBX MAT RACK</v>
      </c>
      <c r="E856" s="93">
        <v>1</v>
      </c>
      <c r="F856" s="23">
        <v>1</v>
      </c>
      <c r="G856" s="30"/>
      <c r="H856" s="6"/>
      <c r="I856" s="6"/>
      <c r="J856" s="37"/>
    </row>
    <row r="857" spans="1:11" x14ac:dyDescent="0.25">
      <c r="A857" s="19" t="s">
        <v>59</v>
      </c>
      <c r="B857" s="20">
        <v>28</v>
      </c>
      <c r="C857" s="19" t="s">
        <v>83</v>
      </c>
      <c r="D857" s="62" t="str">
        <f t="shared" si="156"/>
        <v>BODYPUMP и GRIT28Грифы SMARTBAR</v>
      </c>
      <c r="E857" s="61">
        <v>28</v>
      </c>
      <c r="F857" s="19">
        <v>36</v>
      </c>
      <c r="G857" s="187" t="s">
        <v>28</v>
      </c>
      <c r="H857" s="8" t="s">
        <v>11</v>
      </c>
      <c r="I857" s="4" t="s">
        <v>7</v>
      </c>
      <c r="J857" s="35" t="s">
        <v>8</v>
      </c>
    </row>
    <row r="858" spans="1:11" x14ac:dyDescent="0.25">
      <c r="A858" s="19" t="s">
        <v>59</v>
      </c>
      <c r="B858" s="20">
        <v>28</v>
      </c>
      <c r="C858" s="19" t="s">
        <v>3</v>
      </c>
      <c r="D858" s="62" t="str">
        <f t="shared" si="156"/>
        <v>BODYPUMP и GRIT28WEIGHT SETS</v>
      </c>
      <c r="E858" s="61">
        <v>28</v>
      </c>
      <c r="F858" s="19">
        <v>36</v>
      </c>
      <c r="G858" s="187"/>
      <c r="H858" s="8" t="s">
        <v>10</v>
      </c>
      <c r="I858" s="4" t="s">
        <v>7</v>
      </c>
      <c r="J858" s="8" t="s">
        <v>12</v>
      </c>
    </row>
    <row r="859" spans="1:11" x14ac:dyDescent="0.25">
      <c r="A859" s="19" t="s">
        <v>59</v>
      </c>
      <c r="B859" s="20">
        <v>28</v>
      </c>
      <c r="C859" s="19" t="s">
        <v>70</v>
      </c>
      <c r="D859" s="62" t="str">
        <f t="shared" si="156"/>
        <v>BODYPUMP и GRIT28Стойки</v>
      </c>
      <c r="E859" s="61">
        <v>3</v>
      </c>
      <c r="F859" s="19">
        <v>3</v>
      </c>
      <c r="G859" s="187"/>
      <c r="H859" s="8" t="s">
        <v>9</v>
      </c>
      <c r="I859" s="4" t="s">
        <v>7</v>
      </c>
      <c r="J859" s="35" t="s">
        <v>9</v>
      </c>
    </row>
    <row r="860" spans="1:11" x14ac:dyDescent="0.25">
      <c r="A860" s="19" t="s">
        <v>59</v>
      </c>
      <c r="B860" s="20">
        <v>28</v>
      </c>
      <c r="C860" s="19" t="s">
        <v>71</v>
      </c>
      <c r="D860" s="62" t="str">
        <f t="shared" si="156"/>
        <v>BODYPUMP и GRIT28Дополнительные весовые диски 1 кг</v>
      </c>
      <c r="E860" s="61">
        <f>$E$857*K860</f>
        <v>0</v>
      </c>
      <c r="F860" s="19">
        <v>0</v>
      </c>
      <c r="G860" s="187"/>
      <c r="H860" s="4" t="s">
        <v>10</v>
      </c>
      <c r="I860" s="4" t="s">
        <v>11</v>
      </c>
      <c r="J860" s="36" t="s">
        <v>10</v>
      </c>
      <c r="K860" s="59">
        <f>F860/$F$761</f>
        <v>0</v>
      </c>
    </row>
    <row r="861" spans="1:11" x14ac:dyDescent="0.25">
      <c r="A861" s="19" t="s">
        <v>59</v>
      </c>
      <c r="B861" s="20">
        <v>28</v>
      </c>
      <c r="C861" s="19" t="s">
        <v>72</v>
      </c>
      <c r="D861" s="62" t="str">
        <f t="shared" si="156"/>
        <v>BODYPUMP и GRIT28Дополнительные весовые диски 2,5 кг</v>
      </c>
      <c r="E861" s="61">
        <f t="shared" ref="E861:E865" si="160">$E$857*K861</f>
        <v>28</v>
      </c>
      <c r="F861" s="19">
        <f t="shared" ref="F861:F864" si="161">12*3</f>
        <v>36</v>
      </c>
      <c r="G861" s="187"/>
      <c r="H861" s="9" t="s">
        <v>17</v>
      </c>
      <c r="K861" s="59">
        <f t="shared" ref="K861:K865" si="162">F861/$F$761</f>
        <v>1</v>
      </c>
    </row>
    <row r="862" spans="1:11" x14ac:dyDescent="0.25">
      <c r="A862" s="19" t="s">
        <v>59</v>
      </c>
      <c r="B862" s="20">
        <v>28</v>
      </c>
      <c r="C862" s="19" t="s">
        <v>74</v>
      </c>
      <c r="D862" s="62" t="str">
        <f t="shared" si="156"/>
        <v>BODYPUMP и GRIT28Весовые диски 3,7 кг</v>
      </c>
      <c r="E862" s="61">
        <f t="shared" si="160"/>
        <v>28</v>
      </c>
      <c r="F862" s="19">
        <f t="shared" si="161"/>
        <v>36</v>
      </c>
      <c r="G862" s="187"/>
      <c r="K862" s="59">
        <f t="shared" si="162"/>
        <v>1</v>
      </c>
    </row>
    <row r="863" spans="1:11" x14ac:dyDescent="0.25">
      <c r="A863" s="19" t="s">
        <v>59</v>
      </c>
      <c r="B863" s="20">
        <v>28</v>
      </c>
      <c r="C863" s="19" t="s">
        <v>73</v>
      </c>
      <c r="D863" s="62" t="str">
        <f t="shared" si="156"/>
        <v>BODYPUMP и GRIT28Дополнительные весовые диски 5 кг</v>
      </c>
      <c r="E863" s="61">
        <f t="shared" si="160"/>
        <v>28</v>
      </c>
      <c r="F863" s="19">
        <f t="shared" si="161"/>
        <v>36</v>
      </c>
      <c r="G863" s="187"/>
      <c r="K863" s="59">
        <f t="shared" si="162"/>
        <v>1</v>
      </c>
    </row>
    <row r="864" spans="1:11" x14ac:dyDescent="0.25">
      <c r="A864" s="19" t="s">
        <v>59</v>
      </c>
      <c r="B864" s="20">
        <v>28</v>
      </c>
      <c r="C864" s="19" t="s">
        <v>75</v>
      </c>
      <c r="D864" s="62" t="str">
        <f t="shared" si="156"/>
        <v>BODYPUMP и GRIT28Весовые диски 7,5 кг</v>
      </c>
      <c r="E864" s="61">
        <f t="shared" si="160"/>
        <v>28</v>
      </c>
      <c r="F864" s="19">
        <f t="shared" si="161"/>
        <v>36</v>
      </c>
      <c r="G864" s="187"/>
      <c r="K864" s="59">
        <f t="shared" si="162"/>
        <v>1</v>
      </c>
    </row>
    <row r="865" spans="1:11" x14ac:dyDescent="0.25">
      <c r="A865" s="19" t="s">
        <v>59</v>
      </c>
      <c r="B865" s="20">
        <v>28</v>
      </c>
      <c r="C865" s="19" t="s">
        <v>76</v>
      </c>
      <c r="D865" s="62" t="str">
        <f t="shared" si="156"/>
        <v>BODYPUMP и GRIT28Весовые диски 10 кг</v>
      </c>
      <c r="E865" s="61">
        <f t="shared" si="160"/>
        <v>56</v>
      </c>
      <c r="F865" s="19">
        <f>6*12</f>
        <v>72</v>
      </c>
      <c r="G865" s="187"/>
      <c r="K865" s="59">
        <f t="shared" si="162"/>
        <v>2</v>
      </c>
    </row>
    <row r="866" spans="1:11" x14ac:dyDescent="0.25">
      <c r="A866" s="19" t="s">
        <v>59</v>
      </c>
      <c r="B866" s="20">
        <v>28</v>
      </c>
      <c r="C866" s="19" t="s">
        <v>81</v>
      </c>
      <c r="D866" s="62" t="str">
        <f t="shared" si="156"/>
        <v xml:space="preserve">BODYPUMP и GRIT28Степперы SMARTSTEP (и 4 подставки) x 1 на человека </v>
      </c>
      <c r="E866" s="61">
        <f>E857</f>
        <v>28</v>
      </c>
      <c r="F866" s="19">
        <v>36</v>
      </c>
      <c r="G866" s="38"/>
    </row>
    <row r="867" spans="1:11" s="10" customFormat="1" x14ac:dyDescent="0.25">
      <c r="A867" s="19" t="s">
        <v>59</v>
      </c>
      <c r="B867" s="20">
        <v>28</v>
      </c>
      <c r="C867" s="21" t="s">
        <v>80</v>
      </c>
      <c r="D867" s="62" t="str">
        <f t="shared" si="156"/>
        <v>BODYPUMP и GRIT28Коврики MBX MAT</v>
      </c>
      <c r="E867" s="92">
        <f>E857</f>
        <v>28</v>
      </c>
      <c r="F867" s="21">
        <v>36</v>
      </c>
      <c r="G867" s="29" t="s">
        <v>5</v>
      </c>
      <c r="H867" s="11"/>
      <c r="I867" s="11"/>
      <c r="J867" s="34"/>
    </row>
    <row r="868" spans="1:11" s="5" customFormat="1" x14ac:dyDescent="0.25">
      <c r="A868" s="19" t="s">
        <v>59</v>
      </c>
      <c r="B868" s="20">
        <v>28</v>
      </c>
      <c r="C868" s="23" t="s">
        <v>88</v>
      </c>
      <c r="D868" s="62" t="str">
        <f t="shared" si="156"/>
        <v>BODYPUMP и GRIT28Держатели ковриков MBX MAT RACK</v>
      </c>
      <c r="E868" s="93">
        <v>1</v>
      </c>
      <c r="F868" s="23">
        <v>1</v>
      </c>
      <c r="G868" s="30"/>
      <c r="H868" s="6"/>
      <c r="I868" s="6"/>
      <c r="J868" s="37"/>
    </row>
    <row r="869" spans="1:11" x14ac:dyDescent="0.25">
      <c r="A869" s="19" t="s">
        <v>59</v>
      </c>
      <c r="B869" s="20">
        <v>27</v>
      </c>
      <c r="C869" s="19" t="s">
        <v>83</v>
      </c>
      <c r="D869" s="62" t="str">
        <f t="shared" si="156"/>
        <v>BODYPUMP и GRIT27Грифы SMARTBAR</v>
      </c>
      <c r="E869" s="61">
        <v>27</v>
      </c>
      <c r="F869" s="19">
        <v>36</v>
      </c>
      <c r="G869" s="187" t="s">
        <v>28</v>
      </c>
      <c r="H869" s="8" t="s">
        <v>11</v>
      </c>
      <c r="I869" s="4" t="s">
        <v>7</v>
      </c>
      <c r="J869" s="35" t="s">
        <v>8</v>
      </c>
    </row>
    <row r="870" spans="1:11" x14ac:dyDescent="0.25">
      <c r="A870" s="19" t="s">
        <v>59</v>
      </c>
      <c r="B870" s="20">
        <v>27</v>
      </c>
      <c r="C870" s="19" t="s">
        <v>3</v>
      </c>
      <c r="D870" s="62" t="str">
        <f t="shared" si="156"/>
        <v>BODYPUMP и GRIT27WEIGHT SETS</v>
      </c>
      <c r="E870" s="61">
        <v>27</v>
      </c>
      <c r="F870" s="19">
        <v>36</v>
      </c>
      <c r="G870" s="187"/>
      <c r="H870" s="8" t="s">
        <v>10</v>
      </c>
      <c r="I870" s="4" t="s">
        <v>7</v>
      </c>
      <c r="J870" s="8" t="s">
        <v>12</v>
      </c>
    </row>
    <row r="871" spans="1:11" x14ac:dyDescent="0.25">
      <c r="A871" s="19" t="s">
        <v>59</v>
      </c>
      <c r="B871" s="20">
        <v>27</v>
      </c>
      <c r="C871" s="19" t="s">
        <v>70</v>
      </c>
      <c r="D871" s="62" t="str">
        <f t="shared" si="156"/>
        <v>BODYPUMP и GRIT27Стойки</v>
      </c>
      <c r="E871" s="61">
        <v>3</v>
      </c>
      <c r="F871" s="19">
        <v>3</v>
      </c>
      <c r="G871" s="187"/>
      <c r="H871" s="8" t="s">
        <v>9</v>
      </c>
      <c r="I871" s="4" t="s">
        <v>7</v>
      </c>
      <c r="J871" s="35" t="s">
        <v>9</v>
      </c>
    </row>
    <row r="872" spans="1:11" x14ac:dyDescent="0.25">
      <c r="A872" s="19" t="s">
        <v>59</v>
      </c>
      <c r="B872" s="20">
        <v>27</v>
      </c>
      <c r="C872" s="19" t="s">
        <v>71</v>
      </c>
      <c r="D872" s="62" t="str">
        <f t="shared" si="156"/>
        <v>BODYPUMP и GRIT27Дополнительные весовые диски 1 кг</v>
      </c>
      <c r="E872" s="61">
        <f>$E$869*K872</f>
        <v>0</v>
      </c>
      <c r="F872" s="19">
        <v>0</v>
      </c>
      <c r="G872" s="187"/>
      <c r="H872" s="4" t="s">
        <v>10</v>
      </c>
      <c r="I872" s="4" t="s">
        <v>11</v>
      </c>
      <c r="J872" s="36" t="s">
        <v>10</v>
      </c>
      <c r="K872" s="59">
        <f>F872/$F$761</f>
        <v>0</v>
      </c>
    </row>
    <row r="873" spans="1:11" x14ac:dyDescent="0.25">
      <c r="A873" s="19" t="s">
        <v>59</v>
      </c>
      <c r="B873" s="20">
        <v>27</v>
      </c>
      <c r="C873" s="19" t="s">
        <v>72</v>
      </c>
      <c r="D873" s="62" t="str">
        <f t="shared" si="156"/>
        <v>BODYPUMP и GRIT27Дополнительные весовые диски 2,5 кг</v>
      </c>
      <c r="E873" s="61">
        <f t="shared" ref="E873:E877" si="163">$E$869*K873</f>
        <v>27</v>
      </c>
      <c r="F873" s="19">
        <f t="shared" ref="F873:F876" si="164">12*3</f>
        <v>36</v>
      </c>
      <c r="G873" s="187"/>
      <c r="H873" s="9" t="s">
        <v>17</v>
      </c>
      <c r="K873" s="59">
        <f t="shared" ref="K873:K877" si="165">F873/$F$761</f>
        <v>1</v>
      </c>
    </row>
    <row r="874" spans="1:11" x14ac:dyDescent="0.25">
      <c r="A874" s="19" t="s">
        <v>59</v>
      </c>
      <c r="B874" s="20">
        <v>27</v>
      </c>
      <c r="C874" s="19" t="s">
        <v>74</v>
      </c>
      <c r="D874" s="62" t="str">
        <f t="shared" si="156"/>
        <v>BODYPUMP и GRIT27Весовые диски 3,7 кг</v>
      </c>
      <c r="E874" s="61">
        <f t="shared" si="163"/>
        <v>27</v>
      </c>
      <c r="F874" s="19">
        <f t="shared" si="164"/>
        <v>36</v>
      </c>
      <c r="G874" s="187"/>
      <c r="K874" s="59">
        <f t="shared" si="165"/>
        <v>1</v>
      </c>
    </row>
    <row r="875" spans="1:11" x14ac:dyDescent="0.25">
      <c r="A875" s="19" t="s">
        <v>59</v>
      </c>
      <c r="B875" s="20">
        <v>27</v>
      </c>
      <c r="C875" s="19" t="s">
        <v>73</v>
      </c>
      <c r="D875" s="62" t="str">
        <f t="shared" si="156"/>
        <v>BODYPUMP и GRIT27Дополнительные весовые диски 5 кг</v>
      </c>
      <c r="E875" s="61">
        <f t="shared" si="163"/>
        <v>27</v>
      </c>
      <c r="F875" s="19">
        <f t="shared" si="164"/>
        <v>36</v>
      </c>
      <c r="G875" s="187"/>
      <c r="K875" s="59">
        <f t="shared" si="165"/>
        <v>1</v>
      </c>
    </row>
    <row r="876" spans="1:11" x14ac:dyDescent="0.25">
      <c r="A876" s="19" t="s">
        <v>59</v>
      </c>
      <c r="B876" s="20">
        <v>27</v>
      </c>
      <c r="C876" s="19" t="s">
        <v>75</v>
      </c>
      <c r="D876" s="62" t="str">
        <f t="shared" si="156"/>
        <v>BODYPUMP и GRIT27Весовые диски 7,5 кг</v>
      </c>
      <c r="E876" s="61">
        <f t="shared" si="163"/>
        <v>27</v>
      </c>
      <c r="F876" s="19">
        <f t="shared" si="164"/>
        <v>36</v>
      </c>
      <c r="G876" s="187"/>
      <c r="K876" s="59">
        <f t="shared" si="165"/>
        <v>1</v>
      </c>
    </row>
    <row r="877" spans="1:11" x14ac:dyDescent="0.25">
      <c r="A877" s="19" t="s">
        <v>59</v>
      </c>
      <c r="B877" s="20">
        <v>27</v>
      </c>
      <c r="C877" s="19" t="s">
        <v>76</v>
      </c>
      <c r="D877" s="62" t="str">
        <f t="shared" si="156"/>
        <v>BODYPUMP и GRIT27Весовые диски 10 кг</v>
      </c>
      <c r="E877" s="61">
        <f t="shared" si="163"/>
        <v>54</v>
      </c>
      <c r="F877" s="19">
        <f>6*12</f>
        <v>72</v>
      </c>
      <c r="G877" s="187"/>
      <c r="K877" s="59">
        <f t="shared" si="165"/>
        <v>2</v>
      </c>
    </row>
    <row r="878" spans="1:11" x14ac:dyDescent="0.25">
      <c r="A878" s="19" t="s">
        <v>59</v>
      </c>
      <c r="B878" s="20">
        <v>27</v>
      </c>
      <c r="C878" s="19" t="s">
        <v>81</v>
      </c>
      <c r="D878" s="62" t="str">
        <f t="shared" si="156"/>
        <v xml:space="preserve">BODYPUMP и GRIT27Степперы SMARTSTEP (и 4 подставки) x 1 на человека </v>
      </c>
      <c r="E878" s="61">
        <f>E869</f>
        <v>27</v>
      </c>
      <c r="F878" s="19">
        <v>36</v>
      </c>
      <c r="G878" s="38"/>
    </row>
    <row r="879" spans="1:11" s="10" customFormat="1" x14ac:dyDescent="0.25">
      <c r="A879" s="19" t="s">
        <v>59</v>
      </c>
      <c r="B879" s="20">
        <v>27</v>
      </c>
      <c r="C879" s="21" t="s">
        <v>80</v>
      </c>
      <c r="D879" s="62" t="str">
        <f t="shared" si="156"/>
        <v>BODYPUMP и GRIT27Коврики MBX MAT</v>
      </c>
      <c r="E879" s="92">
        <f>E869</f>
        <v>27</v>
      </c>
      <c r="F879" s="21">
        <v>36</v>
      </c>
      <c r="G879" s="29" t="s">
        <v>5</v>
      </c>
      <c r="H879" s="11"/>
      <c r="I879" s="11"/>
      <c r="J879" s="34"/>
    </row>
    <row r="880" spans="1:11" s="5" customFormat="1" x14ac:dyDescent="0.25">
      <c r="A880" s="19" t="s">
        <v>59</v>
      </c>
      <c r="B880" s="20">
        <v>27</v>
      </c>
      <c r="C880" s="23" t="s">
        <v>88</v>
      </c>
      <c r="D880" s="62" t="str">
        <f t="shared" si="156"/>
        <v>BODYPUMP и GRIT27Держатели ковриков MBX MAT RACK</v>
      </c>
      <c r="E880" s="93">
        <v>1</v>
      </c>
      <c r="F880" s="23">
        <v>1</v>
      </c>
      <c r="G880" s="30"/>
      <c r="H880" s="6"/>
      <c r="I880" s="6"/>
      <c r="J880" s="37"/>
    </row>
    <row r="881" spans="1:11" x14ac:dyDescent="0.25">
      <c r="A881" s="19" t="s">
        <v>59</v>
      </c>
      <c r="B881" s="20">
        <v>26</v>
      </c>
      <c r="C881" s="19" t="s">
        <v>83</v>
      </c>
      <c r="D881" s="62" t="str">
        <f t="shared" si="156"/>
        <v>BODYPUMP и GRIT26Грифы SMARTBAR</v>
      </c>
      <c r="E881" s="61">
        <v>26</v>
      </c>
      <c r="F881" s="19">
        <v>36</v>
      </c>
      <c r="G881" s="187" t="s">
        <v>28</v>
      </c>
      <c r="H881" s="8" t="s">
        <v>11</v>
      </c>
      <c r="I881" s="4" t="s">
        <v>7</v>
      </c>
      <c r="J881" s="35" t="s">
        <v>8</v>
      </c>
    </row>
    <row r="882" spans="1:11" x14ac:dyDescent="0.25">
      <c r="A882" s="19" t="s">
        <v>59</v>
      </c>
      <c r="B882" s="20">
        <v>26</v>
      </c>
      <c r="C882" s="19" t="s">
        <v>3</v>
      </c>
      <c r="D882" s="62" t="str">
        <f t="shared" si="156"/>
        <v>BODYPUMP и GRIT26WEIGHT SETS</v>
      </c>
      <c r="E882" s="61">
        <v>26</v>
      </c>
      <c r="F882" s="19">
        <v>36</v>
      </c>
      <c r="G882" s="187"/>
      <c r="H882" s="8" t="s">
        <v>10</v>
      </c>
      <c r="I882" s="4" t="s">
        <v>7</v>
      </c>
      <c r="J882" s="8" t="s">
        <v>12</v>
      </c>
    </row>
    <row r="883" spans="1:11" x14ac:dyDescent="0.25">
      <c r="A883" s="19" t="s">
        <v>59</v>
      </c>
      <c r="B883" s="20">
        <v>26</v>
      </c>
      <c r="C883" s="19" t="s">
        <v>70</v>
      </c>
      <c r="D883" s="62" t="str">
        <f t="shared" si="156"/>
        <v>BODYPUMP и GRIT26Стойки</v>
      </c>
      <c r="E883" s="61">
        <v>3</v>
      </c>
      <c r="F883" s="19">
        <v>3</v>
      </c>
      <c r="G883" s="187"/>
      <c r="H883" s="8" t="s">
        <v>9</v>
      </c>
      <c r="I883" s="4" t="s">
        <v>7</v>
      </c>
      <c r="J883" s="35" t="s">
        <v>9</v>
      </c>
    </row>
    <row r="884" spans="1:11" x14ac:dyDescent="0.25">
      <c r="A884" s="19" t="s">
        <v>59</v>
      </c>
      <c r="B884" s="20">
        <v>26</v>
      </c>
      <c r="C884" s="19" t="s">
        <v>71</v>
      </c>
      <c r="D884" s="62" t="str">
        <f t="shared" si="156"/>
        <v>BODYPUMP и GRIT26Дополнительные весовые диски 1 кг</v>
      </c>
      <c r="E884" s="61">
        <f>$E$881*K884</f>
        <v>0</v>
      </c>
      <c r="F884" s="19">
        <v>0</v>
      </c>
      <c r="G884" s="187"/>
      <c r="H884" s="4" t="s">
        <v>10</v>
      </c>
      <c r="I884" s="4" t="s">
        <v>11</v>
      </c>
      <c r="J884" s="36" t="s">
        <v>10</v>
      </c>
      <c r="K884" s="59">
        <f>F884/$F$761</f>
        <v>0</v>
      </c>
    </row>
    <row r="885" spans="1:11" x14ac:dyDescent="0.25">
      <c r="A885" s="19" t="s">
        <v>59</v>
      </c>
      <c r="B885" s="20">
        <v>26</v>
      </c>
      <c r="C885" s="19" t="s">
        <v>72</v>
      </c>
      <c r="D885" s="62" t="str">
        <f t="shared" si="156"/>
        <v>BODYPUMP и GRIT26Дополнительные весовые диски 2,5 кг</v>
      </c>
      <c r="E885" s="61">
        <f t="shared" ref="E885:E888" si="166">$E$881*K885</f>
        <v>26</v>
      </c>
      <c r="F885" s="19">
        <f t="shared" ref="F885:F888" si="167">12*3</f>
        <v>36</v>
      </c>
      <c r="G885" s="187"/>
      <c r="H885" s="9" t="s">
        <v>17</v>
      </c>
      <c r="K885" s="59">
        <f t="shared" ref="K885:K889" si="168">F885/$F$761</f>
        <v>1</v>
      </c>
    </row>
    <row r="886" spans="1:11" x14ac:dyDescent="0.25">
      <c r="A886" s="19" t="s">
        <v>59</v>
      </c>
      <c r="B886" s="20">
        <v>26</v>
      </c>
      <c r="C886" s="19" t="s">
        <v>74</v>
      </c>
      <c r="D886" s="62" t="str">
        <f t="shared" si="156"/>
        <v>BODYPUMP и GRIT26Весовые диски 3,7 кг</v>
      </c>
      <c r="E886" s="61">
        <f t="shared" si="166"/>
        <v>26</v>
      </c>
      <c r="F886" s="19">
        <f t="shared" si="167"/>
        <v>36</v>
      </c>
      <c r="G886" s="187"/>
      <c r="K886" s="59">
        <f t="shared" si="168"/>
        <v>1</v>
      </c>
    </row>
    <row r="887" spans="1:11" x14ac:dyDescent="0.25">
      <c r="A887" s="19" t="s">
        <v>59</v>
      </c>
      <c r="B887" s="20">
        <v>26</v>
      </c>
      <c r="C887" s="19" t="s">
        <v>73</v>
      </c>
      <c r="D887" s="62" t="str">
        <f t="shared" si="156"/>
        <v>BODYPUMP и GRIT26Дополнительные весовые диски 5 кг</v>
      </c>
      <c r="E887" s="61">
        <f t="shared" si="166"/>
        <v>26</v>
      </c>
      <c r="F887" s="19">
        <f t="shared" si="167"/>
        <v>36</v>
      </c>
      <c r="G887" s="187"/>
      <c r="K887" s="59">
        <f t="shared" si="168"/>
        <v>1</v>
      </c>
    </row>
    <row r="888" spans="1:11" x14ac:dyDescent="0.25">
      <c r="A888" s="19" t="s">
        <v>59</v>
      </c>
      <c r="B888" s="20">
        <v>26</v>
      </c>
      <c r="C888" s="19" t="s">
        <v>75</v>
      </c>
      <c r="D888" s="62" t="str">
        <f t="shared" si="156"/>
        <v>BODYPUMP и GRIT26Весовые диски 7,5 кг</v>
      </c>
      <c r="E888" s="61">
        <f t="shared" si="166"/>
        <v>26</v>
      </c>
      <c r="F888" s="19">
        <f t="shared" si="167"/>
        <v>36</v>
      </c>
      <c r="G888" s="187"/>
      <c r="K888" s="59">
        <f t="shared" si="168"/>
        <v>1</v>
      </c>
    </row>
    <row r="889" spans="1:11" x14ac:dyDescent="0.25">
      <c r="A889" s="19" t="s">
        <v>59</v>
      </c>
      <c r="B889" s="20">
        <v>26</v>
      </c>
      <c r="C889" s="19" t="s">
        <v>76</v>
      </c>
      <c r="D889" s="62" t="str">
        <f t="shared" si="156"/>
        <v>BODYPUMP и GRIT26Весовые диски 10 кг</v>
      </c>
      <c r="E889" s="61">
        <f>$E$881*K889</f>
        <v>52</v>
      </c>
      <c r="F889" s="19">
        <f>6*12</f>
        <v>72</v>
      </c>
      <c r="G889" s="187"/>
      <c r="K889" s="59">
        <f t="shared" si="168"/>
        <v>2</v>
      </c>
    </row>
    <row r="890" spans="1:11" x14ac:dyDescent="0.25">
      <c r="A890" s="19" t="s">
        <v>59</v>
      </c>
      <c r="B890" s="20">
        <v>26</v>
      </c>
      <c r="C890" s="19" t="s">
        <v>81</v>
      </c>
      <c r="D890" s="62" t="str">
        <f t="shared" si="156"/>
        <v xml:space="preserve">BODYPUMP и GRIT26Степперы SMARTSTEP (и 4 подставки) x 1 на человека </v>
      </c>
      <c r="E890" s="61">
        <f>E881</f>
        <v>26</v>
      </c>
      <c r="F890" s="19">
        <v>36</v>
      </c>
      <c r="G890" s="38"/>
    </row>
    <row r="891" spans="1:11" s="10" customFormat="1" x14ac:dyDescent="0.25">
      <c r="A891" s="19" t="s">
        <v>59</v>
      </c>
      <c r="B891" s="20">
        <v>26</v>
      </c>
      <c r="C891" s="21" t="s">
        <v>80</v>
      </c>
      <c r="D891" s="62" t="str">
        <f t="shared" si="156"/>
        <v>BODYPUMP и GRIT26Коврики MBX MAT</v>
      </c>
      <c r="E891" s="92">
        <f>E881</f>
        <v>26</v>
      </c>
      <c r="F891" s="21">
        <v>36</v>
      </c>
      <c r="G891" s="29" t="s">
        <v>5</v>
      </c>
      <c r="H891" s="11"/>
      <c r="I891" s="11"/>
      <c r="J891" s="34"/>
    </row>
    <row r="892" spans="1:11" s="5" customFormat="1" x14ac:dyDescent="0.25">
      <c r="A892" s="19" t="s">
        <v>59</v>
      </c>
      <c r="B892" s="20">
        <v>26</v>
      </c>
      <c r="C892" s="23" t="s">
        <v>88</v>
      </c>
      <c r="D892" s="62" t="str">
        <f t="shared" si="156"/>
        <v>BODYPUMP и GRIT26Держатели ковриков MBX MAT RACK</v>
      </c>
      <c r="E892" s="93">
        <v>1</v>
      </c>
      <c r="F892" s="23">
        <v>1</v>
      </c>
      <c r="G892" s="30"/>
      <c r="H892" s="6"/>
      <c r="I892" s="6"/>
      <c r="J892" s="37"/>
    </row>
    <row r="893" spans="1:11" x14ac:dyDescent="0.25">
      <c r="A893" s="19" t="s">
        <v>59</v>
      </c>
      <c r="B893" s="20">
        <v>25</v>
      </c>
      <c r="C893" s="19" t="s">
        <v>83</v>
      </c>
      <c r="D893" s="62" t="str">
        <f t="shared" si="156"/>
        <v>BODYPUMP и GRIT25Грифы SMARTBAR</v>
      </c>
      <c r="E893" s="61">
        <v>25</v>
      </c>
      <c r="F893" s="19">
        <v>36</v>
      </c>
      <c r="G893" s="187" t="s">
        <v>28</v>
      </c>
      <c r="H893" s="8" t="s">
        <v>11</v>
      </c>
      <c r="I893" s="4" t="s">
        <v>7</v>
      </c>
      <c r="J893" s="35" t="s">
        <v>8</v>
      </c>
    </row>
    <row r="894" spans="1:11" x14ac:dyDescent="0.25">
      <c r="A894" s="19" t="s">
        <v>59</v>
      </c>
      <c r="B894" s="20">
        <v>25</v>
      </c>
      <c r="C894" s="19" t="s">
        <v>3</v>
      </c>
      <c r="D894" s="62" t="str">
        <f t="shared" si="156"/>
        <v>BODYPUMP и GRIT25WEIGHT SETS</v>
      </c>
      <c r="E894" s="61">
        <v>25</v>
      </c>
      <c r="F894" s="19">
        <v>36</v>
      </c>
      <c r="G894" s="187"/>
      <c r="H894" s="8" t="s">
        <v>10</v>
      </c>
      <c r="I894" s="4" t="s">
        <v>7</v>
      </c>
      <c r="J894" s="8" t="s">
        <v>12</v>
      </c>
    </row>
    <row r="895" spans="1:11" x14ac:dyDescent="0.25">
      <c r="A895" s="19" t="s">
        <v>59</v>
      </c>
      <c r="B895" s="20">
        <v>25</v>
      </c>
      <c r="C895" s="19" t="s">
        <v>70</v>
      </c>
      <c r="D895" s="62" t="str">
        <f t="shared" si="156"/>
        <v>BODYPUMP и GRIT25Стойки</v>
      </c>
      <c r="E895" s="61">
        <v>3</v>
      </c>
      <c r="F895" s="19">
        <v>3</v>
      </c>
      <c r="G895" s="187"/>
      <c r="H895" s="8" t="s">
        <v>9</v>
      </c>
      <c r="I895" s="4" t="s">
        <v>7</v>
      </c>
      <c r="J895" s="35" t="s">
        <v>9</v>
      </c>
    </row>
    <row r="896" spans="1:11" x14ac:dyDescent="0.25">
      <c r="A896" s="19" t="s">
        <v>59</v>
      </c>
      <c r="B896" s="20">
        <v>25</v>
      </c>
      <c r="C896" s="19" t="s">
        <v>71</v>
      </c>
      <c r="D896" s="62" t="str">
        <f t="shared" si="156"/>
        <v>BODYPUMP и GRIT25Дополнительные весовые диски 1 кг</v>
      </c>
      <c r="E896" s="61">
        <f>$E$893*K896</f>
        <v>0</v>
      </c>
      <c r="F896" s="19">
        <v>0</v>
      </c>
      <c r="G896" s="187"/>
      <c r="H896" s="4" t="s">
        <v>10</v>
      </c>
      <c r="I896" s="4" t="s">
        <v>11</v>
      </c>
      <c r="J896" s="36" t="s">
        <v>10</v>
      </c>
      <c r="K896" s="59">
        <f>F896/$F$761</f>
        <v>0</v>
      </c>
    </row>
    <row r="897" spans="1:11" x14ac:dyDescent="0.25">
      <c r="A897" s="19" t="s">
        <v>59</v>
      </c>
      <c r="B897" s="20">
        <v>25</v>
      </c>
      <c r="C897" s="19" t="s">
        <v>72</v>
      </c>
      <c r="D897" s="62" t="str">
        <f t="shared" si="156"/>
        <v>BODYPUMP и GRIT25Дополнительные весовые диски 2,5 кг</v>
      </c>
      <c r="E897" s="61">
        <f t="shared" ref="E897:E901" si="169">$E$893*K897</f>
        <v>25</v>
      </c>
      <c r="F897" s="19">
        <f t="shared" ref="F897:F900" si="170">12*3</f>
        <v>36</v>
      </c>
      <c r="G897" s="187"/>
      <c r="H897" s="9" t="s">
        <v>17</v>
      </c>
      <c r="K897" s="59">
        <f t="shared" ref="K897:K901" si="171">F897/$F$761</f>
        <v>1</v>
      </c>
    </row>
    <row r="898" spans="1:11" x14ac:dyDescent="0.25">
      <c r="A898" s="19" t="s">
        <v>59</v>
      </c>
      <c r="B898" s="20">
        <v>25</v>
      </c>
      <c r="C898" s="19" t="s">
        <v>74</v>
      </c>
      <c r="D898" s="62" t="str">
        <f t="shared" si="156"/>
        <v>BODYPUMP и GRIT25Весовые диски 3,7 кг</v>
      </c>
      <c r="E898" s="61">
        <f t="shared" si="169"/>
        <v>25</v>
      </c>
      <c r="F898" s="19">
        <f t="shared" si="170"/>
        <v>36</v>
      </c>
      <c r="G898" s="187"/>
      <c r="K898" s="59">
        <f t="shared" si="171"/>
        <v>1</v>
      </c>
    </row>
    <row r="899" spans="1:11" x14ac:dyDescent="0.25">
      <c r="A899" s="19" t="s">
        <v>59</v>
      </c>
      <c r="B899" s="20">
        <v>25</v>
      </c>
      <c r="C899" s="19" t="s">
        <v>73</v>
      </c>
      <c r="D899" s="62" t="str">
        <f t="shared" si="156"/>
        <v>BODYPUMP и GRIT25Дополнительные весовые диски 5 кг</v>
      </c>
      <c r="E899" s="61">
        <f t="shared" si="169"/>
        <v>25</v>
      </c>
      <c r="F899" s="19">
        <f t="shared" si="170"/>
        <v>36</v>
      </c>
      <c r="G899" s="187"/>
      <c r="K899" s="59">
        <f t="shared" si="171"/>
        <v>1</v>
      </c>
    </row>
    <row r="900" spans="1:11" x14ac:dyDescent="0.25">
      <c r="A900" s="19" t="s">
        <v>59</v>
      </c>
      <c r="B900" s="20">
        <v>25</v>
      </c>
      <c r="C900" s="19" t="s">
        <v>75</v>
      </c>
      <c r="D900" s="62" t="str">
        <f t="shared" si="156"/>
        <v>BODYPUMP и GRIT25Весовые диски 7,5 кг</v>
      </c>
      <c r="E900" s="61">
        <f t="shared" si="169"/>
        <v>25</v>
      </c>
      <c r="F900" s="19">
        <f t="shared" si="170"/>
        <v>36</v>
      </c>
      <c r="G900" s="187"/>
      <c r="K900" s="59">
        <f t="shared" si="171"/>
        <v>1</v>
      </c>
    </row>
    <row r="901" spans="1:11" x14ac:dyDescent="0.25">
      <c r="A901" s="19" t="s">
        <v>59</v>
      </c>
      <c r="B901" s="20">
        <v>25</v>
      </c>
      <c r="C901" s="19" t="s">
        <v>76</v>
      </c>
      <c r="D901" s="62" t="str">
        <f t="shared" si="156"/>
        <v>BODYPUMP и GRIT25Весовые диски 10 кг</v>
      </c>
      <c r="E901" s="61">
        <f t="shared" si="169"/>
        <v>50</v>
      </c>
      <c r="F901" s="19">
        <f>6*12</f>
        <v>72</v>
      </c>
      <c r="G901" s="187"/>
      <c r="K901" s="59">
        <f t="shared" si="171"/>
        <v>2</v>
      </c>
    </row>
    <row r="902" spans="1:11" x14ac:dyDescent="0.25">
      <c r="A902" s="19" t="s">
        <v>59</v>
      </c>
      <c r="B902" s="20">
        <v>25</v>
      </c>
      <c r="C902" s="19" t="s">
        <v>81</v>
      </c>
      <c r="D902" s="62" t="str">
        <f t="shared" ref="D902:D965" si="172">A902&amp;B902&amp;C902</f>
        <v xml:space="preserve">BODYPUMP и GRIT25Степперы SMARTSTEP (и 4 подставки) x 1 на человека </v>
      </c>
      <c r="E902" s="61">
        <f>E893</f>
        <v>25</v>
      </c>
      <c r="F902" s="19">
        <v>36</v>
      </c>
      <c r="G902" s="38"/>
    </row>
    <row r="903" spans="1:11" s="10" customFormat="1" x14ac:dyDescent="0.25">
      <c r="A903" s="19" t="s">
        <v>59</v>
      </c>
      <c r="B903" s="20">
        <v>25</v>
      </c>
      <c r="C903" s="21" t="s">
        <v>80</v>
      </c>
      <c r="D903" s="62" t="str">
        <f t="shared" si="172"/>
        <v>BODYPUMP и GRIT25Коврики MBX MAT</v>
      </c>
      <c r="E903" s="92">
        <f>E893</f>
        <v>25</v>
      </c>
      <c r="F903" s="21">
        <v>36</v>
      </c>
      <c r="G903" s="29" t="s">
        <v>5</v>
      </c>
      <c r="H903" s="11"/>
      <c r="I903" s="11"/>
      <c r="J903" s="34"/>
    </row>
    <row r="904" spans="1:11" s="5" customFormat="1" x14ac:dyDescent="0.25">
      <c r="A904" s="19" t="s">
        <v>59</v>
      </c>
      <c r="B904" s="20">
        <v>25</v>
      </c>
      <c r="C904" s="23" t="s">
        <v>88</v>
      </c>
      <c r="D904" s="62" t="str">
        <f t="shared" si="172"/>
        <v>BODYPUMP и GRIT25Держатели ковриков MBX MAT RACK</v>
      </c>
      <c r="E904" s="93">
        <v>1</v>
      </c>
      <c r="F904" s="23">
        <v>1</v>
      </c>
      <c r="G904" s="30"/>
      <c r="H904" s="6"/>
      <c r="I904" s="6"/>
      <c r="J904" s="37"/>
    </row>
    <row r="905" spans="1:11" x14ac:dyDescent="0.25">
      <c r="A905" s="19" t="s">
        <v>59</v>
      </c>
      <c r="B905" s="20">
        <v>24</v>
      </c>
      <c r="C905" s="19" t="s">
        <v>83</v>
      </c>
      <c r="D905" s="62" t="str">
        <f t="shared" si="172"/>
        <v>BODYPUMP и GRIT24Грифы SMARTBAR</v>
      </c>
      <c r="E905" s="61">
        <v>24</v>
      </c>
      <c r="F905" s="19">
        <v>24</v>
      </c>
      <c r="G905" s="187" t="s">
        <v>28</v>
      </c>
      <c r="H905" s="8" t="s">
        <v>11</v>
      </c>
      <c r="I905" s="4" t="s">
        <v>7</v>
      </c>
      <c r="J905" s="35" t="s">
        <v>8</v>
      </c>
    </row>
    <row r="906" spans="1:11" x14ac:dyDescent="0.25">
      <c r="A906" s="19" t="s">
        <v>59</v>
      </c>
      <c r="B906" s="20">
        <v>24</v>
      </c>
      <c r="C906" s="19" t="s">
        <v>3</v>
      </c>
      <c r="D906" s="62" t="str">
        <f t="shared" si="172"/>
        <v>BODYPUMP и GRIT24WEIGHT SETS</v>
      </c>
      <c r="E906" s="61">
        <v>24</v>
      </c>
      <c r="F906" s="19">
        <v>24</v>
      </c>
      <c r="G906" s="187"/>
      <c r="H906" s="8" t="s">
        <v>10</v>
      </c>
      <c r="I906" s="4" t="s">
        <v>7</v>
      </c>
      <c r="J906" s="8" t="s">
        <v>12</v>
      </c>
    </row>
    <row r="907" spans="1:11" x14ac:dyDescent="0.25">
      <c r="A907" s="19" t="s">
        <v>59</v>
      </c>
      <c r="B907" s="20">
        <v>24</v>
      </c>
      <c r="C907" s="19" t="s">
        <v>70</v>
      </c>
      <c r="D907" s="62" t="str">
        <f t="shared" si="172"/>
        <v>BODYPUMP и GRIT24Стойки</v>
      </c>
      <c r="E907" s="61">
        <v>2</v>
      </c>
      <c r="F907" s="19">
        <v>2</v>
      </c>
      <c r="G907" s="187"/>
      <c r="H907" s="8" t="s">
        <v>9</v>
      </c>
      <c r="I907" s="4" t="s">
        <v>7</v>
      </c>
      <c r="J907" s="35" t="s">
        <v>9</v>
      </c>
    </row>
    <row r="908" spans="1:11" x14ac:dyDescent="0.25">
      <c r="A908" s="19" t="s">
        <v>59</v>
      </c>
      <c r="B908" s="20">
        <v>24</v>
      </c>
      <c r="C908" s="19" t="s">
        <v>71</v>
      </c>
      <c r="D908" s="62" t="str">
        <f t="shared" si="172"/>
        <v>BODYPUMP и GRIT24Дополнительные весовые диски 1 кг</v>
      </c>
      <c r="E908" s="61">
        <f>$E$905*K908</f>
        <v>0</v>
      </c>
      <c r="F908" s="19">
        <v>0</v>
      </c>
      <c r="G908" s="187"/>
      <c r="H908" s="4" t="s">
        <v>10</v>
      </c>
      <c r="I908" s="4" t="s">
        <v>11</v>
      </c>
      <c r="J908" s="36" t="s">
        <v>10</v>
      </c>
      <c r="K908" s="59">
        <f>F908/$F$905</f>
        <v>0</v>
      </c>
    </row>
    <row r="909" spans="1:11" x14ac:dyDescent="0.25">
      <c r="A909" s="19" t="s">
        <v>59</v>
      </c>
      <c r="B909" s="20">
        <v>24</v>
      </c>
      <c r="C909" s="19" t="s">
        <v>72</v>
      </c>
      <c r="D909" s="62" t="str">
        <f t="shared" si="172"/>
        <v>BODYPUMP и GRIT24Дополнительные весовые диски 2,5 кг</v>
      </c>
      <c r="E909" s="61">
        <f t="shared" ref="E909:E913" si="173">$E$905*K909</f>
        <v>24</v>
      </c>
      <c r="F909" s="19">
        <f>12*2</f>
        <v>24</v>
      </c>
      <c r="G909" s="187"/>
      <c r="H909" s="9" t="s">
        <v>17</v>
      </c>
      <c r="K909" s="59">
        <f t="shared" ref="K909:K913" si="174">F909/$F$905</f>
        <v>1</v>
      </c>
    </row>
    <row r="910" spans="1:11" x14ac:dyDescent="0.25">
      <c r="A910" s="19" t="s">
        <v>59</v>
      </c>
      <c r="B910" s="20">
        <v>24</v>
      </c>
      <c r="C910" s="19" t="s">
        <v>74</v>
      </c>
      <c r="D910" s="62" t="str">
        <f t="shared" si="172"/>
        <v>BODYPUMP и GRIT24Весовые диски 3,7 кг</v>
      </c>
      <c r="E910" s="61">
        <f t="shared" si="173"/>
        <v>24</v>
      </c>
      <c r="F910" s="19">
        <f>12*2</f>
        <v>24</v>
      </c>
      <c r="G910" s="187"/>
      <c r="K910" s="59">
        <f t="shared" si="174"/>
        <v>1</v>
      </c>
    </row>
    <row r="911" spans="1:11" x14ac:dyDescent="0.25">
      <c r="A911" s="19" t="s">
        <v>59</v>
      </c>
      <c r="B911" s="20">
        <v>24</v>
      </c>
      <c r="C911" s="19" t="s">
        <v>73</v>
      </c>
      <c r="D911" s="62" t="str">
        <f t="shared" si="172"/>
        <v>BODYPUMP и GRIT24Дополнительные весовые диски 5 кг</v>
      </c>
      <c r="E911" s="61">
        <f t="shared" si="173"/>
        <v>24</v>
      </c>
      <c r="F911" s="19">
        <f>12*2</f>
        <v>24</v>
      </c>
      <c r="G911" s="187"/>
      <c r="K911" s="59">
        <f t="shared" si="174"/>
        <v>1</v>
      </c>
    </row>
    <row r="912" spans="1:11" x14ac:dyDescent="0.25">
      <c r="A912" s="19" t="s">
        <v>59</v>
      </c>
      <c r="B912" s="20">
        <v>24</v>
      </c>
      <c r="C912" s="19" t="s">
        <v>75</v>
      </c>
      <c r="D912" s="62" t="str">
        <f t="shared" si="172"/>
        <v>BODYPUMP и GRIT24Весовые диски 7,5 кг</v>
      </c>
      <c r="E912" s="61">
        <f t="shared" si="173"/>
        <v>24</v>
      </c>
      <c r="F912" s="19">
        <f>12*2</f>
        <v>24</v>
      </c>
      <c r="G912" s="187"/>
      <c r="K912" s="59">
        <f t="shared" si="174"/>
        <v>1</v>
      </c>
    </row>
    <row r="913" spans="1:11" x14ac:dyDescent="0.25">
      <c r="A913" s="19" t="s">
        <v>59</v>
      </c>
      <c r="B913" s="20">
        <v>24</v>
      </c>
      <c r="C913" s="19" t="s">
        <v>76</v>
      </c>
      <c r="D913" s="62" t="str">
        <f t="shared" si="172"/>
        <v>BODYPUMP и GRIT24Весовые диски 10 кг</v>
      </c>
      <c r="E913" s="61">
        <f t="shared" si="173"/>
        <v>48</v>
      </c>
      <c r="F913" s="19">
        <f>4*12</f>
        <v>48</v>
      </c>
      <c r="G913" s="187"/>
      <c r="K913" s="59">
        <f t="shared" si="174"/>
        <v>2</v>
      </c>
    </row>
    <row r="914" spans="1:11" x14ac:dyDescent="0.25">
      <c r="A914" s="19" t="s">
        <v>59</v>
      </c>
      <c r="B914" s="20">
        <v>24</v>
      </c>
      <c r="C914" s="19" t="s">
        <v>81</v>
      </c>
      <c r="D914" s="62" t="str">
        <f t="shared" si="172"/>
        <v xml:space="preserve">BODYPUMP и GRIT24Степперы SMARTSTEP (и 4 подставки) x 1 на человека </v>
      </c>
      <c r="E914" s="61">
        <f>E905</f>
        <v>24</v>
      </c>
      <c r="F914" s="19">
        <v>24</v>
      </c>
      <c r="G914" s="78"/>
    </row>
    <row r="915" spans="1:11" s="10" customFormat="1" x14ac:dyDescent="0.25">
      <c r="A915" s="19" t="s">
        <v>59</v>
      </c>
      <c r="B915" s="20">
        <v>24</v>
      </c>
      <c r="C915" s="21" t="s">
        <v>80</v>
      </c>
      <c r="D915" s="62" t="str">
        <f t="shared" si="172"/>
        <v>BODYPUMP и GRIT24Коврики MBX MAT</v>
      </c>
      <c r="E915" s="92">
        <f>E914</f>
        <v>24</v>
      </c>
      <c r="F915" s="21">
        <v>24</v>
      </c>
      <c r="G915" s="29" t="s">
        <v>5</v>
      </c>
      <c r="H915" s="11"/>
      <c r="I915" s="11"/>
      <c r="J915" s="34"/>
    </row>
    <row r="916" spans="1:11" s="5" customFormat="1" x14ac:dyDescent="0.25">
      <c r="A916" s="19" t="s">
        <v>59</v>
      </c>
      <c r="B916" s="20">
        <v>24</v>
      </c>
      <c r="C916" s="23" t="s">
        <v>88</v>
      </c>
      <c r="D916" s="62" t="str">
        <f t="shared" si="172"/>
        <v>BODYPUMP и GRIT24Держатели ковриков MBX MAT RACK</v>
      </c>
      <c r="E916" s="93">
        <v>1</v>
      </c>
      <c r="F916" s="23">
        <v>1</v>
      </c>
      <c r="G916" s="30"/>
      <c r="H916" s="6"/>
      <c r="I916" s="6"/>
      <c r="J916" s="37"/>
    </row>
    <row r="917" spans="1:11" x14ac:dyDescent="0.25">
      <c r="A917" s="19" t="s">
        <v>59</v>
      </c>
      <c r="B917" s="20">
        <v>23</v>
      </c>
      <c r="C917" s="19" t="s">
        <v>83</v>
      </c>
      <c r="D917" s="62" t="str">
        <f t="shared" si="172"/>
        <v>BODYPUMP и GRIT23Грифы SMARTBAR</v>
      </c>
      <c r="E917" s="61">
        <v>23</v>
      </c>
      <c r="F917" s="19">
        <v>24</v>
      </c>
      <c r="G917" s="187" t="s">
        <v>28</v>
      </c>
      <c r="H917" s="8" t="s">
        <v>11</v>
      </c>
      <c r="I917" s="4" t="s">
        <v>7</v>
      </c>
      <c r="J917" s="35" t="s">
        <v>8</v>
      </c>
    </row>
    <row r="918" spans="1:11" x14ac:dyDescent="0.25">
      <c r="A918" s="19" t="s">
        <v>59</v>
      </c>
      <c r="B918" s="20">
        <v>23</v>
      </c>
      <c r="C918" s="19" t="s">
        <v>3</v>
      </c>
      <c r="D918" s="62" t="str">
        <f t="shared" si="172"/>
        <v>BODYPUMP и GRIT23WEIGHT SETS</v>
      </c>
      <c r="E918" s="61">
        <v>23</v>
      </c>
      <c r="F918" s="19">
        <v>24</v>
      </c>
      <c r="G918" s="187"/>
      <c r="H918" s="8" t="s">
        <v>10</v>
      </c>
      <c r="I918" s="4" t="s">
        <v>7</v>
      </c>
      <c r="J918" s="8" t="s">
        <v>12</v>
      </c>
    </row>
    <row r="919" spans="1:11" x14ac:dyDescent="0.25">
      <c r="A919" s="19" t="s">
        <v>59</v>
      </c>
      <c r="B919" s="20">
        <v>23</v>
      </c>
      <c r="C919" s="19" t="s">
        <v>70</v>
      </c>
      <c r="D919" s="62" t="str">
        <f t="shared" si="172"/>
        <v>BODYPUMP и GRIT23Стойки</v>
      </c>
      <c r="E919" s="61">
        <v>2</v>
      </c>
      <c r="F919" s="19">
        <v>2</v>
      </c>
      <c r="G919" s="187"/>
      <c r="H919" s="8" t="s">
        <v>9</v>
      </c>
      <c r="I919" s="4" t="s">
        <v>7</v>
      </c>
      <c r="J919" s="35" t="s">
        <v>9</v>
      </c>
    </row>
    <row r="920" spans="1:11" x14ac:dyDescent="0.25">
      <c r="A920" s="19" t="s">
        <v>59</v>
      </c>
      <c r="B920" s="20">
        <v>23</v>
      </c>
      <c r="C920" s="19" t="s">
        <v>71</v>
      </c>
      <c r="D920" s="62" t="str">
        <f t="shared" si="172"/>
        <v>BODYPUMP и GRIT23Дополнительные весовые диски 1 кг</v>
      </c>
      <c r="E920" s="61">
        <f>$E$917*K920</f>
        <v>0</v>
      </c>
      <c r="F920" s="19">
        <v>0</v>
      </c>
      <c r="G920" s="187"/>
      <c r="H920" s="4" t="s">
        <v>10</v>
      </c>
      <c r="I920" s="4" t="s">
        <v>11</v>
      </c>
      <c r="J920" s="36" t="s">
        <v>10</v>
      </c>
      <c r="K920" s="59">
        <f>F920/$F$905</f>
        <v>0</v>
      </c>
    </row>
    <row r="921" spans="1:11" x14ac:dyDescent="0.25">
      <c r="A921" s="19" t="s">
        <v>59</v>
      </c>
      <c r="B921" s="20">
        <v>23</v>
      </c>
      <c r="C921" s="19" t="s">
        <v>72</v>
      </c>
      <c r="D921" s="62" t="str">
        <f t="shared" si="172"/>
        <v>BODYPUMP и GRIT23Дополнительные весовые диски 2,5 кг</v>
      </c>
      <c r="E921" s="61">
        <f t="shared" ref="E921:E925" si="175">$E$917*K921</f>
        <v>23</v>
      </c>
      <c r="F921" s="19">
        <f>12*2</f>
        <v>24</v>
      </c>
      <c r="G921" s="187"/>
      <c r="H921" s="9" t="s">
        <v>17</v>
      </c>
      <c r="K921" s="59">
        <f t="shared" ref="K921:K925" si="176">F921/$F$905</f>
        <v>1</v>
      </c>
    </row>
    <row r="922" spans="1:11" x14ac:dyDescent="0.25">
      <c r="A922" s="19" t="s">
        <v>59</v>
      </c>
      <c r="B922" s="20">
        <v>23</v>
      </c>
      <c r="C922" s="19" t="s">
        <v>74</v>
      </c>
      <c r="D922" s="62" t="str">
        <f t="shared" si="172"/>
        <v>BODYPUMP и GRIT23Весовые диски 3,7 кг</v>
      </c>
      <c r="E922" s="61">
        <f t="shared" si="175"/>
        <v>23</v>
      </c>
      <c r="F922" s="19">
        <f>12*2</f>
        <v>24</v>
      </c>
      <c r="G922" s="187"/>
      <c r="K922" s="59">
        <f t="shared" si="176"/>
        <v>1</v>
      </c>
    </row>
    <row r="923" spans="1:11" x14ac:dyDescent="0.25">
      <c r="A923" s="19" t="s">
        <v>59</v>
      </c>
      <c r="B923" s="20">
        <v>23</v>
      </c>
      <c r="C923" s="19" t="s">
        <v>73</v>
      </c>
      <c r="D923" s="62" t="str">
        <f t="shared" si="172"/>
        <v>BODYPUMP и GRIT23Дополнительные весовые диски 5 кг</v>
      </c>
      <c r="E923" s="61">
        <f t="shared" si="175"/>
        <v>23</v>
      </c>
      <c r="F923" s="19">
        <f>12*2</f>
        <v>24</v>
      </c>
      <c r="G923" s="187"/>
      <c r="K923" s="59">
        <f t="shared" si="176"/>
        <v>1</v>
      </c>
    </row>
    <row r="924" spans="1:11" x14ac:dyDescent="0.25">
      <c r="A924" s="19" t="s">
        <v>59</v>
      </c>
      <c r="B924" s="20">
        <v>23</v>
      </c>
      <c r="C924" s="19" t="s">
        <v>75</v>
      </c>
      <c r="D924" s="62" t="str">
        <f t="shared" si="172"/>
        <v>BODYPUMP и GRIT23Весовые диски 7,5 кг</v>
      </c>
      <c r="E924" s="61">
        <f t="shared" si="175"/>
        <v>23</v>
      </c>
      <c r="F924" s="19">
        <f>12*2</f>
        <v>24</v>
      </c>
      <c r="G924" s="187"/>
      <c r="K924" s="59">
        <f t="shared" si="176"/>
        <v>1</v>
      </c>
    </row>
    <row r="925" spans="1:11" x14ac:dyDescent="0.25">
      <c r="A925" s="19" t="s">
        <v>59</v>
      </c>
      <c r="B925" s="20">
        <v>23</v>
      </c>
      <c r="C925" s="19" t="s">
        <v>76</v>
      </c>
      <c r="D925" s="62" t="str">
        <f t="shared" si="172"/>
        <v>BODYPUMP и GRIT23Весовые диски 10 кг</v>
      </c>
      <c r="E925" s="61">
        <f t="shared" si="175"/>
        <v>46</v>
      </c>
      <c r="F925" s="19">
        <f>4*12</f>
        <v>48</v>
      </c>
      <c r="G925" s="187"/>
      <c r="K925" s="59">
        <f t="shared" si="176"/>
        <v>2</v>
      </c>
    </row>
    <row r="926" spans="1:11" x14ac:dyDescent="0.25">
      <c r="A926" s="19" t="s">
        <v>59</v>
      </c>
      <c r="B926" s="20">
        <v>23</v>
      </c>
      <c r="C926" s="19" t="s">
        <v>81</v>
      </c>
      <c r="D926" s="62" t="str">
        <f t="shared" si="172"/>
        <v xml:space="preserve">BODYPUMP и GRIT23Степперы SMARTSTEP (и 4 подставки) x 1 на человека </v>
      </c>
      <c r="E926" s="61">
        <f>E917</f>
        <v>23</v>
      </c>
      <c r="F926" s="19">
        <v>24</v>
      </c>
      <c r="G926" s="78"/>
    </row>
    <row r="927" spans="1:11" s="10" customFormat="1" x14ac:dyDescent="0.25">
      <c r="A927" s="19" t="s">
        <v>59</v>
      </c>
      <c r="B927" s="20">
        <v>23</v>
      </c>
      <c r="C927" s="21" t="s">
        <v>80</v>
      </c>
      <c r="D927" s="62" t="str">
        <f t="shared" si="172"/>
        <v>BODYPUMP и GRIT23Коврики MBX MAT</v>
      </c>
      <c r="E927" s="92">
        <f>E926</f>
        <v>23</v>
      </c>
      <c r="F927" s="21">
        <v>24</v>
      </c>
      <c r="G927" s="29" t="s">
        <v>5</v>
      </c>
      <c r="H927" s="11"/>
      <c r="I927" s="11"/>
      <c r="J927" s="34"/>
    </row>
    <row r="928" spans="1:11" s="5" customFormat="1" x14ac:dyDescent="0.25">
      <c r="A928" s="19" t="s">
        <v>59</v>
      </c>
      <c r="B928" s="20">
        <v>23</v>
      </c>
      <c r="C928" s="23" t="s">
        <v>88</v>
      </c>
      <c r="D928" s="62" t="str">
        <f t="shared" si="172"/>
        <v>BODYPUMP и GRIT23Держатели ковриков MBX MAT RACK</v>
      </c>
      <c r="E928" s="93">
        <v>1</v>
      </c>
      <c r="F928" s="23">
        <v>1</v>
      </c>
      <c r="G928" s="30"/>
      <c r="H928" s="6"/>
      <c r="I928" s="6"/>
      <c r="J928" s="37"/>
    </row>
    <row r="929" spans="1:11" x14ac:dyDescent="0.25">
      <c r="A929" s="19" t="s">
        <v>59</v>
      </c>
      <c r="B929" s="20">
        <v>22</v>
      </c>
      <c r="C929" s="19" t="s">
        <v>83</v>
      </c>
      <c r="D929" s="62" t="str">
        <f t="shared" si="172"/>
        <v>BODYPUMP и GRIT22Грифы SMARTBAR</v>
      </c>
      <c r="E929" s="61">
        <v>22</v>
      </c>
      <c r="F929" s="19">
        <v>24</v>
      </c>
      <c r="G929" s="187" t="s">
        <v>28</v>
      </c>
      <c r="H929" s="8" t="s">
        <v>11</v>
      </c>
      <c r="I929" s="4" t="s">
        <v>7</v>
      </c>
      <c r="J929" s="35" t="s">
        <v>8</v>
      </c>
    </row>
    <row r="930" spans="1:11" x14ac:dyDescent="0.25">
      <c r="A930" s="19" t="s">
        <v>59</v>
      </c>
      <c r="B930" s="20">
        <v>22</v>
      </c>
      <c r="C930" s="19" t="s">
        <v>3</v>
      </c>
      <c r="D930" s="62" t="str">
        <f t="shared" si="172"/>
        <v>BODYPUMP и GRIT22WEIGHT SETS</v>
      </c>
      <c r="E930" s="61">
        <v>22</v>
      </c>
      <c r="F930" s="19">
        <v>24</v>
      </c>
      <c r="G930" s="187"/>
      <c r="H930" s="8" t="s">
        <v>10</v>
      </c>
      <c r="I930" s="4" t="s">
        <v>7</v>
      </c>
      <c r="J930" s="8" t="s">
        <v>12</v>
      </c>
    </row>
    <row r="931" spans="1:11" x14ac:dyDescent="0.25">
      <c r="A931" s="19" t="s">
        <v>59</v>
      </c>
      <c r="B931" s="20">
        <v>22</v>
      </c>
      <c r="C931" s="19" t="s">
        <v>70</v>
      </c>
      <c r="D931" s="62" t="str">
        <f t="shared" si="172"/>
        <v>BODYPUMP и GRIT22Стойки</v>
      </c>
      <c r="E931" s="61">
        <v>2</v>
      </c>
      <c r="F931" s="19">
        <v>2</v>
      </c>
      <c r="G931" s="187"/>
      <c r="H931" s="8" t="s">
        <v>9</v>
      </c>
      <c r="I931" s="4" t="s">
        <v>7</v>
      </c>
      <c r="J931" s="35" t="s">
        <v>9</v>
      </c>
    </row>
    <row r="932" spans="1:11" x14ac:dyDescent="0.25">
      <c r="A932" s="19" t="s">
        <v>59</v>
      </c>
      <c r="B932" s="20">
        <v>22</v>
      </c>
      <c r="C932" s="19" t="s">
        <v>71</v>
      </c>
      <c r="D932" s="62" t="str">
        <f t="shared" si="172"/>
        <v>BODYPUMP и GRIT22Дополнительные весовые диски 1 кг</v>
      </c>
      <c r="E932" s="61">
        <f>$E$929*K932</f>
        <v>0</v>
      </c>
      <c r="F932" s="19">
        <v>0</v>
      </c>
      <c r="G932" s="187"/>
      <c r="H932" s="4" t="s">
        <v>10</v>
      </c>
      <c r="I932" s="4" t="s">
        <v>11</v>
      </c>
      <c r="J932" s="36" t="s">
        <v>10</v>
      </c>
      <c r="K932" s="59">
        <f>F932/$F$905</f>
        <v>0</v>
      </c>
    </row>
    <row r="933" spans="1:11" x14ac:dyDescent="0.25">
      <c r="A933" s="19" t="s">
        <v>59</v>
      </c>
      <c r="B933" s="20">
        <v>22</v>
      </c>
      <c r="C933" s="19" t="s">
        <v>72</v>
      </c>
      <c r="D933" s="62" t="str">
        <f t="shared" si="172"/>
        <v>BODYPUMP и GRIT22Дополнительные весовые диски 2,5 кг</v>
      </c>
      <c r="E933" s="61">
        <f t="shared" ref="E933:E937" si="177">$E$929*K933</f>
        <v>22</v>
      </c>
      <c r="F933" s="19">
        <f>12*2</f>
        <v>24</v>
      </c>
      <c r="G933" s="187"/>
      <c r="H933" s="9" t="s">
        <v>17</v>
      </c>
      <c r="K933" s="59">
        <f t="shared" ref="K933:K937" si="178">F933/$F$905</f>
        <v>1</v>
      </c>
    </row>
    <row r="934" spans="1:11" x14ac:dyDescent="0.25">
      <c r="A934" s="19" t="s">
        <v>59</v>
      </c>
      <c r="B934" s="20">
        <v>22</v>
      </c>
      <c r="C934" s="19" t="s">
        <v>74</v>
      </c>
      <c r="D934" s="62" t="str">
        <f t="shared" si="172"/>
        <v>BODYPUMP и GRIT22Весовые диски 3,7 кг</v>
      </c>
      <c r="E934" s="61">
        <f t="shared" si="177"/>
        <v>22</v>
      </c>
      <c r="F934" s="19">
        <f>12*2</f>
        <v>24</v>
      </c>
      <c r="G934" s="187"/>
      <c r="K934" s="59">
        <f t="shared" si="178"/>
        <v>1</v>
      </c>
    </row>
    <row r="935" spans="1:11" x14ac:dyDescent="0.25">
      <c r="A935" s="19" t="s">
        <v>59</v>
      </c>
      <c r="B935" s="20">
        <v>22</v>
      </c>
      <c r="C935" s="19" t="s">
        <v>73</v>
      </c>
      <c r="D935" s="62" t="str">
        <f t="shared" si="172"/>
        <v>BODYPUMP и GRIT22Дополнительные весовые диски 5 кг</v>
      </c>
      <c r="E935" s="61">
        <f t="shared" si="177"/>
        <v>22</v>
      </c>
      <c r="F935" s="19">
        <f>12*2</f>
        <v>24</v>
      </c>
      <c r="G935" s="187"/>
      <c r="K935" s="59">
        <f t="shared" si="178"/>
        <v>1</v>
      </c>
    </row>
    <row r="936" spans="1:11" x14ac:dyDescent="0.25">
      <c r="A936" s="19" t="s">
        <v>59</v>
      </c>
      <c r="B936" s="20">
        <v>22</v>
      </c>
      <c r="C936" s="19" t="s">
        <v>75</v>
      </c>
      <c r="D936" s="62" t="str">
        <f t="shared" si="172"/>
        <v>BODYPUMP и GRIT22Весовые диски 7,5 кг</v>
      </c>
      <c r="E936" s="61">
        <f t="shared" si="177"/>
        <v>22</v>
      </c>
      <c r="F936" s="19">
        <f>12*2</f>
        <v>24</v>
      </c>
      <c r="G936" s="187"/>
      <c r="K936" s="59">
        <f t="shared" si="178"/>
        <v>1</v>
      </c>
    </row>
    <row r="937" spans="1:11" x14ac:dyDescent="0.25">
      <c r="A937" s="19" t="s">
        <v>59</v>
      </c>
      <c r="B937" s="20">
        <v>22</v>
      </c>
      <c r="C937" s="19" t="s">
        <v>76</v>
      </c>
      <c r="D937" s="62" t="str">
        <f t="shared" si="172"/>
        <v>BODYPUMP и GRIT22Весовые диски 10 кг</v>
      </c>
      <c r="E937" s="61">
        <f t="shared" si="177"/>
        <v>44</v>
      </c>
      <c r="F937" s="19">
        <f>4*12</f>
        <v>48</v>
      </c>
      <c r="G937" s="187"/>
      <c r="K937" s="59">
        <f t="shared" si="178"/>
        <v>2</v>
      </c>
    </row>
    <row r="938" spans="1:11" x14ac:dyDescent="0.25">
      <c r="A938" s="19" t="s">
        <v>59</v>
      </c>
      <c r="B938" s="20">
        <v>22</v>
      </c>
      <c r="C938" s="19" t="s">
        <v>81</v>
      </c>
      <c r="D938" s="62" t="str">
        <f t="shared" si="172"/>
        <v xml:space="preserve">BODYPUMP и GRIT22Степперы SMARTSTEP (и 4 подставки) x 1 на человека </v>
      </c>
      <c r="E938" s="61">
        <f>E929</f>
        <v>22</v>
      </c>
      <c r="F938" s="19">
        <v>24</v>
      </c>
      <c r="G938" s="78"/>
    </row>
    <row r="939" spans="1:11" s="10" customFormat="1" x14ac:dyDescent="0.25">
      <c r="A939" s="19" t="s">
        <v>59</v>
      </c>
      <c r="B939" s="20">
        <v>22</v>
      </c>
      <c r="C939" s="21" t="s">
        <v>80</v>
      </c>
      <c r="D939" s="62" t="str">
        <f t="shared" si="172"/>
        <v>BODYPUMP и GRIT22Коврики MBX MAT</v>
      </c>
      <c r="E939" s="92">
        <f>E938</f>
        <v>22</v>
      </c>
      <c r="F939" s="21">
        <v>24</v>
      </c>
      <c r="G939" s="29" t="s">
        <v>5</v>
      </c>
      <c r="H939" s="11"/>
      <c r="I939" s="11"/>
      <c r="J939" s="34"/>
    </row>
    <row r="940" spans="1:11" s="5" customFormat="1" x14ac:dyDescent="0.25">
      <c r="A940" s="19" t="s">
        <v>59</v>
      </c>
      <c r="B940" s="20">
        <v>22</v>
      </c>
      <c r="C940" s="23" t="s">
        <v>88</v>
      </c>
      <c r="D940" s="62" t="str">
        <f t="shared" si="172"/>
        <v>BODYPUMP и GRIT22Держатели ковриков MBX MAT RACK</v>
      </c>
      <c r="E940" s="93">
        <v>1</v>
      </c>
      <c r="F940" s="23">
        <v>1</v>
      </c>
      <c r="G940" s="30"/>
      <c r="H940" s="6"/>
      <c r="I940" s="6"/>
      <c r="J940" s="37"/>
    </row>
    <row r="941" spans="1:11" x14ac:dyDescent="0.25">
      <c r="A941" s="19" t="s">
        <v>59</v>
      </c>
      <c r="B941" s="20">
        <v>21</v>
      </c>
      <c r="C941" s="19" t="s">
        <v>83</v>
      </c>
      <c r="D941" s="62" t="str">
        <f t="shared" si="172"/>
        <v>BODYPUMP и GRIT21Грифы SMARTBAR</v>
      </c>
      <c r="E941" s="61">
        <v>21</v>
      </c>
      <c r="F941" s="19">
        <v>24</v>
      </c>
      <c r="G941" s="187" t="s">
        <v>28</v>
      </c>
      <c r="H941" s="8" t="s">
        <v>11</v>
      </c>
      <c r="I941" s="4" t="s">
        <v>7</v>
      </c>
      <c r="J941" s="35" t="s">
        <v>8</v>
      </c>
    </row>
    <row r="942" spans="1:11" x14ac:dyDescent="0.25">
      <c r="A942" s="19" t="s">
        <v>59</v>
      </c>
      <c r="B942" s="20">
        <v>21</v>
      </c>
      <c r="C942" s="19" t="s">
        <v>3</v>
      </c>
      <c r="D942" s="62" t="str">
        <f t="shared" si="172"/>
        <v>BODYPUMP и GRIT21WEIGHT SETS</v>
      </c>
      <c r="E942" s="61">
        <v>21</v>
      </c>
      <c r="F942" s="19">
        <v>24</v>
      </c>
      <c r="G942" s="187"/>
      <c r="H942" s="8" t="s">
        <v>10</v>
      </c>
      <c r="I942" s="4" t="s">
        <v>7</v>
      </c>
      <c r="J942" s="8" t="s">
        <v>12</v>
      </c>
    </row>
    <row r="943" spans="1:11" x14ac:dyDescent="0.25">
      <c r="A943" s="19" t="s">
        <v>59</v>
      </c>
      <c r="B943" s="20">
        <v>21</v>
      </c>
      <c r="C943" s="19" t="s">
        <v>70</v>
      </c>
      <c r="D943" s="62" t="str">
        <f t="shared" si="172"/>
        <v>BODYPUMP и GRIT21Стойки</v>
      </c>
      <c r="E943" s="61">
        <v>2</v>
      </c>
      <c r="F943" s="19">
        <v>2</v>
      </c>
      <c r="G943" s="187"/>
      <c r="H943" s="8" t="s">
        <v>9</v>
      </c>
      <c r="I943" s="4" t="s">
        <v>7</v>
      </c>
      <c r="J943" s="35" t="s">
        <v>9</v>
      </c>
    </row>
    <row r="944" spans="1:11" x14ac:dyDescent="0.25">
      <c r="A944" s="19" t="s">
        <v>59</v>
      </c>
      <c r="B944" s="20">
        <v>21</v>
      </c>
      <c r="C944" s="19" t="s">
        <v>71</v>
      </c>
      <c r="D944" s="62" t="str">
        <f t="shared" si="172"/>
        <v>BODYPUMP и GRIT21Дополнительные весовые диски 1 кг</v>
      </c>
      <c r="E944" s="61">
        <f>$E$941*K944</f>
        <v>0</v>
      </c>
      <c r="F944" s="19">
        <v>0</v>
      </c>
      <c r="G944" s="187"/>
      <c r="H944" s="4" t="s">
        <v>10</v>
      </c>
      <c r="I944" s="4" t="s">
        <v>11</v>
      </c>
      <c r="J944" s="36" t="s">
        <v>10</v>
      </c>
      <c r="K944" s="59">
        <f>F944/$F$905</f>
        <v>0</v>
      </c>
    </row>
    <row r="945" spans="1:11" x14ac:dyDescent="0.25">
      <c r="A945" s="19" t="s">
        <v>59</v>
      </c>
      <c r="B945" s="20">
        <v>21</v>
      </c>
      <c r="C945" s="19" t="s">
        <v>72</v>
      </c>
      <c r="D945" s="62" t="str">
        <f t="shared" si="172"/>
        <v>BODYPUMP и GRIT21Дополнительные весовые диски 2,5 кг</v>
      </c>
      <c r="E945" s="61">
        <f t="shared" ref="E945:E949" si="179">$E$941*K945</f>
        <v>21</v>
      </c>
      <c r="F945" s="19">
        <f>12*2</f>
        <v>24</v>
      </c>
      <c r="G945" s="187"/>
      <c r="H945" s="9" t="s">
        <v>17</v>
      </c>
      <c r="K945" s="59">
        <f t="shared" ref="K945:K949" si="180">F945/$F$905</f>
        <v>1</v>
      </c>
    </row>
    <row r="946" spans="1:11" x14ac:dyDescent="0.25">
      <c r="A946" s="19" t="s">
        <v>59</v>
      </c>
      <c r="B946" s="20">
        <v>21</v>
      </c>
      <c r="C946" s="19" t="s">
        <v>74</v>
      </c>
      <c r="D946" s="62" t="str">
        <f t="shared" si="172"/>
        <v>BODYPUMP и GRIT21Весовые диски 3,7 кг</v>
      </c>
      <c r="E946" s="61">
        <f t="shared" si="179"/>
        <v>21</v>
      </c>
      <c r="F946" s="19">
        <f>12*2</f>
        <v>24</v>
      </c>
      <c r="G946" s="187"/>
      <c r="K946" s="59">
        <f t="shared" si="180"/>
        <v>1</v>
      </c>
    </row>
    <row r="947" spans="1:11" x14ac:dyDescent="0.25">
      <c r="A947" s="19" t="s">
        <v>59</v>
      </c>
      <c r="B947" s="20">
        <v>21</v>
      </c>
      <c r="C947" s="19" t="s">
        <v>73</v>
      </c>
      <c r="D947" s="62" t="str">
        <f t="shared" si="172"/>
        <v>BODYPUMP и GRIT21Дополнительные весовые диски 5 кг</v>
      </c>
      <c r="E947" s="61">
        <f t="shared" si="179"/>
        <v>21</v>
      </c>
      <c r="F947" s="19">
        <f>12*2</f>
        <v>24</v>
      </c>
      <c r="G947" s="187"/>
      <c r="K947" s="59">
        <f t="shared" si="180"/>
        <v>1</v>
      </c>
    </row>
    <row r="948" spans="1:11" x14ac:dyDescent="0.25">
      <c r="A948" s="19" t="s">
        <v>59</v>
      </c>
      <c r="B948" s="20">
        <v>21</v>
      </c>
      <c r="C948" s="19" t="s">
        <v>75</v>
      </c>
      <c r="D948" s="62" t="str">
        <f t="shared" si="172"/>
        <v>BODYPUMP и GRIT21Весовые диски 7,5 кг</v>
      </c>
      <c r="E948" s="61">
        <f t="shared" si="179"/>
        <v>21</v>
      </c>
      <c r="F948" s="19">
        <f>12*2</f>
        <v>24</v>
      </c>
      <c r="G948" s="187"/>
      <c r="K948" s="59">
        <f t="shared" si="180"/>
        <v>1</v>
      </c>
    </row>
    <row r="949" spans="1:11" x14ac:dyDescent="0.25">
      <c r="A949" s="19" t="s">
        <v>59</v>
      </c>
      <c r="B949" s="20">
        <v>21</v>
      </c>
      <c r="C949" s="19" t="s">
        <v>76</v>
      </c>
      <c r="D949" s="62" t="str">
        <f t="shared" si="172"/>
        <v>BODYPUMP и GRIT21Весовые диски 10 кг</v>
      </c>
      <c r="E949" s="61">
        <f t="shared" si="179"/>
        <v>42</v>
      </c>
      <c r="F949" s="19">
        <f>4*12</f>
        <v>48</v>
      </c>
      <c r="G949" s="187"/>
      <c r="K949" s="59">
        <f t="shared" si="180"/>
        <v>2</v>
      </c>
    </row>
    <row r="950" spans="1:11" x14ac:dyDescent="0.25">
      <c r="A950" s="19" t="s">
        <v>59</v>
      </c>
      <c r="B950" s="20">
        <v>21</v>
      </c>
      <c r="C950" s="19" t="s">
        <v>81</v>
      </c>
      <c r="D950" s="62" t="str">
        <f t="shared" si="172"/>
        <v xml:space="preserve">BODYPUMP и GRIT21Степперы SMARTSTEP (и 4 подставки) x 1 на человека </v>
      </c>
      <c r="E950" s="61">
        <f>E941</f>
        <v>21</v>
      </c>
      <c r="F950" s="19">
        <v>24</v>
      </c>
      <c r="G950" s="78"/>
    </row>
    <row r="951" spans="1:11" s="10" customFormat="1" x14ac:dyDescent="0.25">
      <c r="A951" s="19" t="s">
        <v>59</v>
      </c>
      <c r="B951" s="20">
        <v>21</v>
      </c>
      <c r="C951" s="21" t="s">
        <v>80</v>
      </c>
      <c r="D951" s="62" t="str">
        <f t="shared" si="172"/>
        <v>BODYPUMP и GRIT21Коврики MBX MAT</v>
      </c>
      <c r="E951" s="92">
        <f>E941</f>
        <v>21</v>
      </c>
      <c r="F951" s="21">
        <v>24</v>
      </c>
      <c r="G951" s="29" t="s">
        <v>5</v>
      </c>
      <c r="H951" s="11"/>
      <c r="I951" s="11"/>
      <c r="J951" s="34"/>
    </row>
    <row r="952" spans="1:11" s="5" customFormat="1" x14ac:dyDescent="0.25">
      <c r="A952" s="19" t="s">
        <v>59</v>
      </c>
      <c r="B952" s="20">
        <v>21</v>
      </c>
      <c r="C952" s="23" t="s">
        <v>88</v>
      </c>
      <c r="D952" s="62" t="str">
        <f t="shared" si="172"/>
        <v>BODYPUMP и GRIT21Держатели ковриков MBX MAT RACK</v>
      </c>
      <c r="E952" s="93">
        <v>1</v>
      </c>
      <c r="F952" s="23">
        <v>1</v>
      </c>
      <c r="G952" s="30"/>
      <c r="H952" s="6"/>
      <c r="I952" s="6"/>
      <c r="J952" s="37"/>
    </row>
    <row r="953" spans="1:11" x14ac:dyDescent="0.25">
      <c r="A953" s="19" t="s">
        <v>59</v>
      </c>
      <c r="B953" s="20">
        <v>20</v>
      </c>
      <c r="C953" s="19" t="s">
        <v>83</v>
      </c>
      <c r="D953" s="62" t="str">
        <f t="shared" si="172"/>
        <v>BODYPUMP и GRIT20Грифы SMARTBAR</v>
      </c>
      <c r="E953" s="61">
        <v>20</v>
      </c>
      <c r="F953" s="19">
        <v>24</v>
      </c>
      <c r="G953" s="187" t="s">
        <v>28</v>
      </c>
      <c r="H953" s="8" t="s">
        <v>11</v>
      </c>
      <c r="I953" s="4" t="s">
        <v>7</v>
      </c>
      <c r="J953" s="35" t="s">
        <v>8</v>
      </c>
    </row>
    <row r="954" spans="1:11" x14ac:dyDescent="0.25">
      <c r="A954" s="19" t="s">
        <v>59</v>
      </c>
      <c r="B954" s="20">
        <v>20</v>
      </c>
      <c r="C954" s="19" t="s">
        <v>3</v>
      </c>
      <c r="D954" s="62" t="str">
        <f t="shared" si="172"/>
        <v>BODYPUMP и GRIT20WEIGHT SETS</v>
      </c>
      <c r="E954" s="61">
        <v>20</v>
      </c>
      <c r="F954" s="19">
        <v>24</v>
      </c>
      <c r="G954" s="187"/>
      <c r="H954" s="8" t="s">
        <v>10</v>
      </c>
      <c r="I954" s="4" t="s">
        <v>7</v>
      </c>
      <c r="J954" s="8" t="s">
        <v>12</v>
      </c>
    </row>
    <row r="955" spans="1:11" x14ac:dyDescent="0.25">
      <c r="A955" s="19" t="s">
        <v>59</v>
      </c>
      <c r="B955" s="20">
        <v>20</v>
      </c>
      <c r="C955" s="19" t="s">
        <v>70</v>
      </c>
      <c r="D955" s="62" t="str">
        <f t="shared" si="172"/>
        <v>BODYPUMP и GRIT20Стойки</v>
      </c>
      <c r="E955" s="61">
        <v>2</v>
      </c>
      <c r="F955" s="19">
        <v>2</v>
      </c>
      <c r="G955" s="187"/>
      <c r="H955" s="8" t="s">
        <v>9</v>
      </c>
      <c r="I955" s="4" t="s">
        <v>7</v>
      </c>
      <c r="J955" s="35" t="s">
        <v>9</v>
      </c>
    </row>
    <row r="956" spans="1:11" x14ac:dyDescent="0.25">
      <c r="A956" s="19" t="s">
        <v>59</v>
      </c>
      <c r="B956" s="20">
        <v>20</v>
      </c>
      <c r="C956" s="19" t="s">
        <v>71</v>
      </c>
      <c r="D956" s="62" t="str">
        <f t="shared" si="172"/>
        <v>BODYPUMP и GRIT20Дополнительные весовые диски 1 кг</v>
      </c>
      <c r="E956" s="61">
        <f>$E$953*K956</f>
        <v>0</v>
      </c>
      <c r="F956" s="19">
        <v>0</v>
      </c>
      <c r="G956" s="187"/>
      <c r="H956" s="4" t="s">
        <v>10</v>
      </c>
      <c r="I956" s="4" t="s">
        <v>11</v>
      </c>
      <c r="J956" s="36" t="s">
        <v>10</v>
      </c>
      <c r="K956" s="59">
        <f>F956/$F$905</f>
        <v>0</v>
      </c>
    </row>
    <row r="957" spans="1:11" x14ac:dyDescent="0.25">
      <c r="A957" s="19" t="s">
        <v>59</v>
      </c>
      <c r="B957" s="20">
        <v>20</v>
      </c>
      <c r="C957" s="19" t="s">
        <v>72</v>
      </c>
      <c r="D957" s="62" t="str">
        <f t="shared" si="172"/>
        <v>BODYPUMP и GRIT20Дополнительные весовые диски 2,5 кг</v>
      </c>
      <c r="E957" s="61">
        <f t="shared" ref="E957:E961" si="181">$E$953*K957</f>
        <v>20</v>
      </c>
      <c r="F957" s="19">
        <f>12*2</f>
        <v>24</v>
      </c>
      <c r="G957" s="187"/>
      <c r="H957" s="9" t="s">
        <v>17</v>
      </c>
      <c r="K957" s="59">
        <f t="shared" ref="K957:K961" si="182">F957/$F$905</f>
        <v>1</v>
      </c>
    </row>
    <row r="958" spans="1:11" x14ac:dyDescent="0.25">
      <c r="A958" s="19" t="s">
        <v>59</v>
      </c>
      <c r="B958" s="20">
        <v>20</v>
      </c>
      <c r="C958" s="19" t="s">
        <v>74</v>
      </c>
      <c r="D958" s="62" t="str">
        <f t="shared" si="172"/>
        <v>BODYPUMP и GRIT20Весовые диски 3,7 кг</v>
      </c>
      <c r="E958" s="61">
        <f t="shared" si="181"/>
        <v>20</v>
      </c>
      <c r="F958" s="19">
        <f>12*2</f>
        <v>24</v>
      </c>
      <c r="G958" s="187"/>
      <c r="K958" s="59">
        <f t="shared" si="182"/>
        <v>1</v>
      </c>
    </row>
    <row r="959" spans="1:11" x14ac:dyDescent="0.25">
      <c r="A959" s="19" t="s">
        <v>59</v>
      </c>
      <c r="B959" s="20">
        <v>20</v>
      </c>
      <c r="C959" s="19" t="s">
        <v>73</v>
      </c>
      <c r="D959" s="62" t="str">
        <f t="shared" si="172"/>
        <v>BODYPUMP и GRIT20Дополнительные весовые диски 5 кг</v>
      </c>
      <c r="E959" s="61">
        <f t="shared" si="181"/>
        <v>20</v>
      </c>
      <c r="F959" s="19">
        <f>12*2</f>
        <v>24</v>
      </c>
      <c r="G959" s="187"/>
      <c r="K959" s="59">
        <f t="shared" si="182"/>
        <v>1</v>
      </c>
    </row>
    <row r="960" spans="1:11" x14ac:dyDescent="0.25">
      <c r="A960" s="19" t="s">
        <v>59</v>
      </c>
      <c r="B960" s="20">
        <v>20</v>
      </c>
      <c r="C960" s="19" t="s">
        <v>75</v>
      </c>
      <c r="D960" s="62" t="str">
        <f t="shared" si="172"/>
        <v>BODYPUMP и GRIT20Весовые диски 7,5 кг</v>
      </c>
      <c r="E960" s="61">
        <f t="shared" si="181"/>
        <v>20</v>
      </c>
      <c r="F960" s="19">
        <f>12*2</f>
        <v>24</v>
      </c>
      <c r="G960" s="187"/>
      <c r="K960" s="59">
        <f t="shared" si="182"/>
        <v>1</v>
      </c>
    </row>
    <row r="961" spans="1:11" x14ac:dyDescent="0.25">
      <c r="A961" s="19" t="s">
        <v>59</v>
      </c>
      <c r="B961" s="20">
        <v>20</v>
      </c>
      <c r="C961" s="19" t="s">
        <v>76</v>
      </c>
      <c r="D961" s="62" t="str">
        <f t="shared" si="172"/>
        <v>BODYPUMP и GRIT20Весовые диски 10 кг</v>
      </c>
      <c r="E961" s="61">
        <f t="shared" si="181"/>
        <v>40</v>
      </c>
      <c r="F961" s="19">
        <f>4*12</f>
        <v>48</v>
      </c>
      <c r="G961" s="187"/>
      <c r="K961" s="59">
        <f t="shared" si="182"/>
        <v>2</v>
      </c>
    </row>
    <row r="962" spans="1:11" x14ac:dyDescent="0.25">
      <c r="A962" s="19" t="s">
        <v>59</v>
      </c>
      <c r="B962" s="20">
        <v>20</v>
      </c>
      <c r="C962" s="19" t="s">
        <v>81</v>
      </c>
      <c r="D962" s="62" t="str">
        <f t="shared" si="172"/>
        <v xml:space="preserve">BODYPUMP и GRIT20Степперы SMARTSTEP (и 4 подставки) x 1 на человека </v>
      </c>
      <c r="E962" s="61">
        <f>E953</f>
        <v>20</v>
      </c>
      <c r="F962" s="19">
        <v>24</v>
      </c>
      <c r="G962" s="78"/>
    </row>
    <row r="963" spans="1:11" s="10" customFormat="1" x14ac:dyDescent="0.25">
      <c r="A963" s="19" t="s">
        <v>59</v>
      </c>
      <c r="B963" s="20">
        <v>20</v>
      </c>
      <c r="C963" s="21" t="s">
        <v>80</v>
      </c>
      <c r="D963" s="62" t="str">
        <f t="shared" si="172"/>
        <v>BODYPUMP и GRIT20Коврики MBX MAT</v>
      </c>
      <c r="E963" s="92">
        <f>E953</f>
        <v>20</v>
      </c>
      <c r="F963" s="21">
        <v>24</v>
      </c>
      <c r="G963" s="29" t="s">
        <v>5</v>
      </c>
      <c r="H963" s="11"/>
      <c r="I963" s="11"/>
      <c r="J963" s="34"/>
    </row>
    <row r="964" spans="1:11" s="5" customFormat="1" x14ac:dyDescent="0.25">
      <c r="A964" s="19" t="s">
        <v>59</v>
      </c>
      <c r="B964" s="20">
        <v>20</v>
      </c>
      <c r="C964" s="23" t="s">
        <v>88</v>
      </c>
      <c r="D964" s="62" t="str">
        <f t="shared" si="172"/>
        <v>BODYPUMP и GRIT20Держатели ковриков MBX MAT RACK</v>
      </c>
      <c r="E964" s="93">
        <v>1</v>
      </c>
      <c r="F964" s="23">
        <v>1</v>
      </c>
      <c r="G964" s="30"/>
      <c r="H964" s="6"/>
      <c r="I964" s="6"/>
      <c r="J964" s="37"/>
    </row>
    <row r="965" spans="1:11" x14ac:dyDescent="0.25">
      <c r="A965" s="19" t="s">
        <v>59</v>
      </c>
      <c r="B965" s="20">
        <v>19</v>
      </c>
      <c r="C965" s="19" t="s">
        <v>83</v>
      </c>
      <c r="D965" s="62" t="str">
        <f t="shared" si="172"/>
        <v>BODYPUMP и GRIT19Грифы SMARTBAR</v>
      </c>
      <c r="E965" s="61">
        <v>19</v>
      </c>
      <c r="F965" s="19">
        <v>24</v>
      </c>
      <c r="G965" s="187" t="s">
        <v>28</v>
      </c>
      <c r="H965" s="8" t="s">
        <v>11</v>
      </c>
      <c r="I965" s="4" t="s">
        <v>7</v>
      </c>
      <c r="J965" s="35" t="s">
        <v>8</v>
      </c>
    </row>
    <row r="966" spans="1:11" x14ac:dyDescent="0.25">
      <c r="A966" s="19" t="s">
        <v>59</v>
      </c>
      <c r="B966" s="20">
        <v>19</v>
      </c>
      <c r="C966" s="19" t="s">
        <v>3</v>
      </c>
      <c r="D966" s="62" t="str">
        <f t="shared" ref="D966:D1029" si="183">A966&amp;B966&amp;C966</f>
        <v>BODYPUMP и GRIT19WEIGHT SETS</v>
      </c>
      <c r="E966" s="61">
        <v>19</v>
      </c>
      <c r="F966" s="19">
        <v>24</v>
      </c>
      <c r="G966" s="187"/>
      <c r="H966" s="8" t="s">
        <v>10</v>
      </c>
      <c r="I966" s="4" t="s">
        <v>7</v>
      </c>
      <c r="J966" s="8" t="s">
        <v>12</v>
      </c>
    </row>
    <row r="967" spans="1:11" x14ac:dyDescent="0.25">
      <c r="A967" s="19" t="s">
        <v>59</v>
      </c>
      <c r="B967" s="20">
        <v>19</v>
      </c>
      <c r="C967" s="19" t="s">
        <v>70</v>
      </c>
      <c r="D967" s="62" t="str">
        <f t="shared" si="183"/>
        <v>BODYPUMP и GRIT19Стойки</v>
      </c>
      <c r="E967" s="61">
        <v>2</v>
      </c>
      <c r="F967" s="19">
        <v>2</v>
      </c>
      <c r="G967" s="187"/>
      <c r="H967" s="8" t="s">
        <v>9</v>
      </c>
      <c r="I967" s="4" t="s">
        <v>7</v>
      </c>
      <c r="J967" s="35" t="s">
        <v>9</v>
      </c>
    </row>
    <row r="968" spans="1:11" x14ac:dyDescent="0.25">
      <c r="A968" s="19" t="s">
        <v>59</v>
      </c>
      <c r="B968" s="20">
        <v>19</v>
      </c>
      <c r="C968" s="19" t="s">
        <v>71</v>
      </c>
      <c r="D968" s="62" t="str">
        <f t="shared" si="183"/>
        <v>BODYPUMP и GRIT19Дополнительные весовые диски 1 кг</v>
      </c>
      <c r="E968" s="61">
        <f>$E$965*K968</f>
        <v>0</v>
      </c>
      <c r="F968" s="19">
        <v>0</v>
      </c>
      <c r="G968" s="187"/>
      <c r="H968" s="4" t="s">
        <v>10</v>
      </c>
      <c r="I968" s="4" t="s">
        <v>11</v>
      </c>
      <c r="J968" s="36" t="s">
        <v>10</v>
      </c>
      <c r="K968" s="59">
        <f>F968/$F$905</f>
        <v>0</v>
      </c>
    </row>
    <row r="969" spans="1:11" x14ac:dyDescent="0.25">
      <c r="A969" s="19" t="s">
        <v>59</v>
      </c>
      <c r="B969" s="20">
        <v>19</v>
      </c>
      <c r="C969" s="19" t="s">
        <v>72</v>
      </c>
      <c r="D969" s="62" t="str">
        <f t="shared" si="183"/>
        <v>BODYPUMP и GRIT19Дополнительные весовые диски 2,5 кг</v>
      </c>
      <c r="E969" s="61">
        <f t="shared" ref="E969:E973" si="184">$E$965*K969</f>
        <v>19</v>
      </c>
      <c r="F969" s="19">
        <f>12*2</f>
        <v>24</v>
      </c>
      <c r="G969" s="187"/>
      <c r="H969" s="9" t="s">
        <v>17</v>
      </c>
      <c r="K969" s="59">
        <f t="shared" ref="K969:K973" si="185">F969/$F$905</f>
        <v>1</v>
      </c>
    </row>
    <row r="970" spans="1:11" x14ac:dyDescent="0.25">
      <c r="A970" s="19" t="s">
        <v>59</v>
      </c>
      <c r="B970" s="20">
        <v>19</v>
      </c>
      <c r="C970" s="19" t="s">
        <v>74</v>
      </c>
      <c r="D970" s="62" t="str">
        <f t="shared" si="183"/>
        <v>BODYPUMP и GRIT19Весовые диски 3,7 кг</v>
      </c>
      <c r="E970" s="61">
        <f t="shared" si="184"/>
        <v>19</v>
      </c>
      <c r="F970" s="19">
        <f>12*2</f>
        <v>24</v>
      </c>
      <c r="G970" s="187"/>
      <c r="K970" s="59">
        <f t="shared" si="185"/>
        <v>1</v>
      </c>
    </row>
    <row r="971" spans="1:11" x14ac:dyDescent="0.25">
      <c r="A971" s="19" t="s">
        <v>59</v>
      </c>
      <c r="B971" s="20">
        <v>19</v>
      </c>
      <c r="C971" s="19" t="s">
        <v>73</v>
      </c>
      <c r="D971" s="62" t="str">
        <f t="shared" si="183"/>
        <v>BODYPUMP и GRIT19Дополнительные весовые диски 5 кг</v>
      </c>
      <c r="E971" s="61">
        <f t="shared" si="184"/>
        <v>19</v>
      </c>
      <c r="F971" s="19">
        <f>12*2</f>
        <v>24</v>
      </c>
      <c r="G971" s="187"/>
      <c r="K971" s="59">
        <f t="shared" si="185"/>
        <v>1</v>
      </c>
    </row>
    <row r="972" spans="1:11" x14ac:dyDescent="0.25">
      <c r="A972" s="19" t="s">
        <v>59</v>
      </c>
      <c r="B972" s="20">
        <v>19</v>
      </c>
      <c r="C972" s="19" t="s">
        <v>75</v>
      </c>
      <c r="D972" s="62" t="str">
        <f t="shared" si="183"/>
        <v>BODYPUMP и GRIT19Весовые диски 7,5 кг</v>
      </c>
      <c r="E972" s="61">
        <f t="shared" si="184"/>
        <v>19</v>
      </c>
      <c r="F972" s="19">
        <f>12*2</f>
        <v>24</v>
      </c>
      <c r="G972" s="187"/>
      <c r="K972" s="59">
        <f t="shared" si="185"/>
        <v>1</v>
      </c>
    </row>
    <row r="973" spans="1:11" x14ac:dyDescent="0.25">
      <c r="A973" s="19" t="s">
        <v>59</v>
      </c>
      <c r="B973" s="20">
        <v>19</v>
      </c>
      <c r="C973" s="19" t="s">
        <v>76</v>
      </c>
      <c r="D973" s="62" t="str">
        <f t="shared" si="183"/>
        <v>BODYPUMP и GRIT19Весовые диски 10 кг</v>
      </c>
      <c r="E973" s="61">
        <f t="shared" si="184"/>
        <v>38</v>
      </c>
      <c r="F973" s="19">
        <f>4*12</f>
        <v>48</v>
      </c>
      <c r="G973" s="187"/>
      <c r="K973" s="59">
        <f t="shared" si="185"/>
        <v>2</v>
      </c>
    </row>
    <row r="974" spans="1:11" x14ac:dyDescent="0.25">
      <c r="A974" s="19" t="s">
        <v>59</v>
      </c>
      <c r="B974" s="20">
        <v>19</v>
      </c>
      <c r="C974" s="19" t="s">
        <v>81</v>
      </c>
      <c r="D974" s="62" t="str">
        <f t="shared" si="183"/>
        <v xml:space="preserve">BODYPUMP и GRIT19Степперы SMARTSTEP (и 4 подставки) x 1 на человека </v>
      </c>
      <c r="E974" s="61">
        <f>E965</f>
        <v>19</v>
      </c>
      <c r="F974" s="19">
        <v>24</v>
      </c>
      <c r="G974" s="78"/>
    </row>
    <row r="975" spans="1:11" s="10" customFormat="1" x14ac:dyDescent="0.25">
      <c r="A975" s="19" t="s">
        <v>59</v>
      </c>
      <c r="B975" s="20">
        <v>19</v>
      </c>
      <c r="C975" s="21" t="s">
        <v>80</v>
      </c>
      <c r="D975" s="62" t="str">
        <f t="shared" si="183"/>
        <v>BODYPUMP и GRIT19Коврики MBX MAT</v>
      </c>
      <c r="E975" s="92">
        <f>E965</f>
        <v>19</v>
      </c>
      <c r="F975" s="21">
        <v>24</v>
      </c>
      <c r="G975" s="29" t="s">
        <v>5</v>
      </c>
      <c r="H975" s="11"/>
      <c r="I975" s="11"/>
      <c r="J975" s="34"/>
    </row>
    <row r="976" spans="1:11" s="5" customFormat="1" x14ac:dyDescent="0.25">
      <c r="A976" s="19" t="s">
        <v>59</v>
      </c>
      <c r="B976" s="20">
        <v>19</v>
      </c>
      <c r="C976" s="23" t="s">
        <v>88</v>
      </c>
      <c r="D976" s="62" t="str">
        <f t="shared" si="183"/>
        <v>BODYPUMP и GRIT19Держатели ковриков MBX MAT RACK</v>
      </c>
      <c r="E976" s="93">
        <v>1</v>
      </c>
      <c r="F976" s="23">
        <v>1</v>
      </c>
      <c r="G976" s="30"/>
      <c r="H976" s="6"/>
      <c r="I976" s="6"/>
      <c r="J976" s="37"/>
    </row>
    <row r="977" spans="1:11" x14ac:dyDescent="0.25">
      <c r="A977" s="19" t="s">
        <v>59</v>
      </c>
      <c r="B977" s="20">
        <v>18</v>
      </c>
      <c r="C977" s="19" t="s">
        <v>83</v>
      </c>
      <c r="D977" s="62" t="str">
        <f t="shared" si="183"/>
        <v>BODYPUMP и GRIT18Грифы SMARTBAR</v>
      </c>
      <c r="E977" s="61">
        <v>18</v>
      </c>
      <c r="F977" s="19">
        <v>24</v>
      </c>
      <c r="G977" s="187" t="s">
        <v>28</v>
      </c>
      <c r="H977" s="8" t="s">
        <v>11</v>
      </c>
      <c r="I977" s="4" t="s">
        <v>7</v>
      </c>
      <c r="J977" s="35" t="s">
        <v>8</v>
      </c>
    </row>
    <row r="978" spans="1:11" x14ac:dyDescent="0.25">
      <c r="A978" s="19" t="s">
        <v>59</v>
      </c>
      <c r="B978" s="20">
        <v>18</v>
      </c>
      <c r="C978" s="19" t="s">
        <v>3</v>
      </c>
      <c r="D978" s="62" t="str">
        <f t="shared" si="183"/>
        <v>BODYPUMP и GRIT18WEIGHT SETS</v>
      </c>
      <c r="E978" s="61">
        <v>18</v>
      </c>
      <c r="F978" s="19">
        <v>24</v>
      </c>
      <c r="G978" s="187"/>
      <c r="H978" s="8" t="s">
        <v>10</v>
      </c>
      <c r="I978" s="4" t="s">
        <v>7</v>
      </c>
      <c r="J978" s="8" t="s">
        <v>12</v>
      </c>
    </row>
    <row r="979" spans="1:11" x14ac:dyDescent="0.25">
      <c r="A979" s="19" t="s">
        <v>59</v>
      </c>
      <c r="B979" s="20">
        <v>18</v>
      </c>
      <c r="C979" s="19" t="s">
        <v>70</v>
      </c>
      <c r="D979" s="62" t="str">
        <f t="shared" si="183"/>
        <v>BODYPUMP и GRIT18Стойки</v>
      </c>
      <c r="E979" s="61">
        <v>2</v>
      </c>
      <c r="F979" s="19">
        <v>2</v>
      </c>
      <c r="G979" s="187"/>
      <c r="H979" s="8" t="s">
        <v>9</v>
      </c>
      <c r="I979" s="4" t="s">
        <v>7</v>
      </c>
      <c r="J979" s="35" t="s">
        <v>9</v>
      </c>
    </row>
    <row r="980" spans="1:11" x14ac:dyDescent="0.25">
      <c r="A980" s="19" t="s">
        <v>59</v>
      </c>
      <c r="B980" s="20">
        <v>18</v>
      </c>
      <c r="C980" s="19" t="s">
        <v>71</v>
      </c>
      <c r="D980" s="62" t="str">
        <f t="shared" si="183"/>
        <v>BODYPUMP и GRIT18Дополнительные весовые диски 1 кг</v>
      </c>
      <c r="E980" s="61">
        <f>$E$977*K980</f>
        <v>0</v>
      </c>
      <c r="F980" s="19">
        <v>0</v>
      </c>
      <c r="G980" s="187"/>
      <c r="H980" s="4" t="s">
        <v>10</v>
      </c>
      <c r="I980" s="4" t="s">
        <v>11</v>
      </c>
      <c r="J980" s="36" t="s">
        <v>10</v>
      </c>
      <c r="K980" s="59">
        <f>F980/$F$905</f>
        <v>0</v>
      </c>
    </row>
    <row r="981" spans="1:11" x14ac:dyDescent="0.25">
      <c r="A981" s="19" t="s">
        <v>59</v>
      </c>
      <c r="B981" s="20">
        <v>18</v>
      </c>
      <c r="C981" s="19" t="s">
        <v>72</v>
      </c>
      <c r="D981" s="62" t="str">
        <f t="shared" si="183"/>
        <v>BODYPUMP и GRIT18Дополнительные весовые диски 2,5 кг</v>
      </c>
      <c r="E981" s="61">
        <f t="shared" ref="E981:E985" si="186">$E$977*K981</f>
        <v>18</v>
      </c>
      <c r="F981" s="19">
        <f>12*2</f>
        <v>24</v>
      </c>
      <c r="G981" s="187"/>
      <c r="H981" s="9" t="s">
        <v>17</v>
      </c>
      <c r="K981" s="59">
        <f t="shared" ref="K981:K985" si="187">F981/$F$905</f>
        <v>1</v>
      </c>
    </row>
    <row r="982" spans="1:11" x14ac:dyDescent="0.25">
      <c r="A982" s="19" t="s">
        <v>59</v>
      </c>
      <c r="B982" s="20">
        <v>18</v>
      </c>
      <c r="C982" s="19" t="s">
        <v>74</v>
      </c>
      <c r="D982" s="62" t="str">
        <f t="shared" si="183"/>
        <v>BODYPUMP и GRIT18Весовые диски 3,7 кг</v>
      </c>
      <c r="E982" s="61">
        <f t="shared" si="186"/>
        <v>18</v>
      </c>
      <c r="F982" s="19">
        <f>12*2</f>
        <v>24</v>
      </c>
      <c r="G982" s="187"/>
      <c r="K982" s="59">
        <f t="shared" si="187"/>
        <v>1</v>
      </c>
    </row>
    <row r="983" spans="1:11" x14ac:dyDescent="0.25">
      <c r="A983" s="19" t="s">
        <v>59</v>
      </c>
      <c r="B983" s="20">
        <v>18</v>
      </c>
      <c r="C983" s="19" t="s">
        <v>73</v>
      </c>
      <c r="D983" s="62" t="str">
        <f t="shared" si="183"/>
        <v>BODYPUMP и GRIT18Дополнительные весовые диски 5 кг</v>
      </c>
      <c r="E983" s="61">
        <f t="shared" si="186"/>
        <v>18</v>
      </c>
      <c r="F983" s="19">
        <f>12*2</f>
        <v>24</v>
      </c>
      <c r="G983" s="187"/>
      <c r="K983" s="59">
        <f t="shared" si="187"/>
        <v>1</v>
      </c>
    </row>
    <row r="984" spans="1:11" x14ac:dyDescent="0.25">
      <c r="A984" s="19" t="s">
        <v>59</v>
      </c>
      <c r="B984" s="20">
        <v>18</v>
      </c>
      <c r="C984" s="19" t="s">
        <v>75</v>
      </c>
      <c r="D984" s="62" t="str">
        <f t="shared" si="183"/>
        <v>BODYPUMP и GRIT18Весовые диски 7,5 кг</v>
      </c>
      <c r="E984" s="61">
        <f t="shared" si="186"/>
        <v>18</v>
      </c>
      <c r="F984" s="19">
        <f>12*2</f>
        <v>24</v>
      </c>
      <c r="G984" s="187"/>
      <c r="K984" s="59">
        <f t="shared" si="187"/>
        <v>1</v>
      </c>
    </row>
    <row r="985" spans="1:11" x14ac:dyDescent="0.25">
      <c r="A985" s="19" t="s">
        <v>59</v>
      </c>
      <c r="B985" s="20">
        <v>18</v>
      </c>
      <c r="C985" s="19" t="s">
        <v>76</v>
      </c>
      <c r="D985" s="62" t="str">
        <f t="shared" si="183"/>
        <v>BODYPUMP и GRIT18Весовые диски 10 кг</v>
      </c>
      <c r="E985" s="61">
        <f t="shared" si="186"/>
        <v>36</v>
      </c>
      <c r="F985" s="19">
        <f>4*12</f>
        <v>48</v>
      </c>
      <c r="G985" s="187"/>
      <c r="K985" s="59">
        <f t="shared" si="187"/>
        <v>2</v>
      </c>
    </row>
    <row r="986" spans="1:11" x14ac:dyDescent="0.25">
      <c r="A986" s="19" t="s">
        <v>59</v>
      </c>
      <c r="B986" s="20">
        <v>18</v>
      </c>
      <c r="C986" s="19" t="s">
        <v>81</v>
      </c>
      <c r="D986" s="62" t="str">
        <f t="shared" si="183"/>
        <v xml:space="preserve">BODYPUMP и GRIT18Степперы SMARTSTEP (и 4 подставки) x 1 на человека </v>
      </c>
      <c r="E986" s="61">
        <f>E977</f>
        <v>18</v>
      </c>
      <c r="F986" s="19">
        <v>24</v>
      </c>
      <c r="G986" s="78"/>
    </row>
    <row r="987" spans="1:11" s="10" customFormat="1" x14ac:dyDescent="0.25">
      <c r="A987" s="19" t="s">
        <v>59</v>
      </c>
      <c r="B987" s="20">
        <v>18</v>
      </c>
      <c r="C987" s="21" t="s">
        <v>80</v>
      </c>
      <c r="D987" s="62" t="str">
        <f t="shared" si="183"/>
        <v>BODYPUMP и GRIT18Коврики MBX MAT</v>
      </c>
      <c r="E987" s="92">
        <f>E977</f>
        <v>18</v>
      </c>
      <c r="F987" s="21">
        <v>24</v>
      </c>
      <c r="G987" s="29" t="s">
        <v>5</v>
      </c>
      <c r="H987" s="11"/>
      <c r="I987" s="11"/>
      <c r="J987" s="34"/>
    </row>
    <row r="988" spans="1:11" s="5" customFormat="1" x14ac:dyDescent="0.25">
      <c r="A988" s="19" t="s">
        <v>59</v>
      </c>
      <c r="B988" s="20">
        <v>18</v>
      </c>
      <c r="C988" s="23" t="s">
        <v>88</v>
      </c>
      <c r="D988" s="62" t="str">
        <f t="shared" si="183"/>
        <v>BODYPUMP и GRIT18Держатели ковриков MBX MAT RACK</v>
      </c>
      <c r="E988" s="93">
        <v>1</v>
      </c>
      <c r="F988" s="23">
        <v>1</v>
      </c>
      <c r="G988" s="30"/>
      <c r="H988" s="6"/>
      <c r="I988" s="6"/>
      <c r="J988" s="37"/>
    </row>
    <row r="989" spans="1:11" x14ac:dyDescent="0.25">
      <c r="A989" s="19" t="s">
        <v>59</v>
      </c>
      <c r="B989" s="20">
        <v>17</v>
      </c>
      <c r="C989" s="19" t="s">
        <v>83</v>
      </c>
      <c r="D989" s="62" t="str">
        <f t="shared" si="183"/>
        <v>BODYPUMP и GRIT17Грифы SMARTBAR</v>
      </c>
      <c r="E989" s="61">
        <v>17</v>
      </c>
      <c r="F989" s="19">
        <v>24</v>
      </c>
      <c r="G989" s="187" t="s">
        <v>28</v>
      </c>
      <c r="H989" s="8" t="s">
        <v>11</v>
      </c>
      <c r="I989" s="4" t="s">
        <v>7</v>
      </c>
      <c r="J989" s="35" t="s">
        <v>8</v>
      </c>
    </row>
    <row r="990" spans="1:11" x14ac:dyDescent="0.25">
      <c r="A990" s="19" t="s">
        <v>59</v>
      </c>
      <c r="B990" s="20">
        <v>17</v>
      </c>
      <c r="C990" s="19" t="s">
        <v>3</v>
      </c>
      <c r="D990" s="62" t="str">
        <f t="shared" si="183"/>
        <v>BODYPUMP и GRIT17WEIGHT SETS</v>
      </c>
      <c r="E990" s="61">
        <v>17</v>
      </c>
      <c r="F990" s="19">
        <v>24</v>
      </c>
      <c r="G990" s="187"/>
      <c r="H990" s="8" t="s">
        <v>10</v>
      </c>
      <c r="I990" s="4" t="s">
        <v>7</v>
      </c>
      <c r="J990" s="8" t="s">
        <v>12</v>
      </c>
    </row>
    <row r="991" spans="1:11" x14ac:dyDescent="0.25">
      <c r="A991" s="19" t="s">
        <v>59</v>
      </c>
      <c r="B991" s="20">
        <v>17</v>
      </c>
      <c r="C991" s="19" t="s">
        <v>70</v>
      </c>
      <c r="D991" s="62" t="str">
        <f t="shared" si="183"/>
        <v>BODYPUMP и GRIT17Стойки</v>
      </c>
      <c r="E991" s="61">
        <v>2</v>
      </c>
      <c r="F991" s="19">
        <v>2</v>
      </c>
      <c r="G991" s="187"/>
      <c r="H991" s="8" t="s">
        <v>9</v>
      </c>
      <c r="I991" s="4" t="s">
        <v>7</v>
      </c>
      <c r="J991" s="35" t="s">
        <v>9</v>
      </c>
    </row>
    <row r="992" spans="1:11" x14ac:dyDescent="0.25">
      <c r="A992" s="19" t="s">
        <v>59</v>
      </c>
      <c r="B992" s="20">
        <v>17</v>
      </c>
      <c r="C992" s="19" t="s">
        <v>71</v>
      </c>
      <c r="D992" s="62" t="str">
        <f t="shared" si="183"/>
        <v>BODYPUMP и GRIT17Дополнительные весовые диски 1 кг</v>
      </c>
      <c r="E992" s="61">
        <f>$E$989*K992</f>
        <v>0</v>
      </c>
      <c r="F992" s="19">
        <v>0</v>
      </c>
      <c r="G992" s="187"/>
      <c r="H992" s="4" t="s">
        <v>10</v>
      </c>
      <c r="I992" s="4" t="s">
        <v>11</v>
      </c>
      <c r="J992" s="36" t="s">
        <v>10</v>
      </c>
      <c r="K992" s="59">
        <f>F992/$F$905</f>
        <v>0</v>
      </c>
    </row>
    <row r="993" spans="1:11" x14ac:dyDescent="0.25">
      <c r="A993" s="19" t="s">
        <v>59</v>
      </c>
      <c r="B993" s="20">
        <v>17</v>
      </c>
      <c r="C993" s="19" t="s">
        <v>72</v>
      </c>
      <c r="D993" s="62" t="str">
        <f t="shared" si="183"/>
        <v>BODYPUMP и GRIT17Дополнительные весовые диски 2,5 кг</v>
      </c>
      <c r="E993" s="61">
        <f t="shared" ref="E993:E997" si="188">$E$989*K993</f>
        <v>17</v>
      </c>
      <c r="F993" s="19">
        <f>12*2</f>
        <v>24</v>
      </c>
      <c r="G993" s="187"/>
      <c r="H993" s="9" t="s">
        <v>17</v>
      </c>
      <c r="K993" s="59">
        <f t="shared" ref="K993:K997" si="189">F993/$F$905</f>
        <v>1</v>
      </c>
    </row>
    <row r="994" spans="1:11" x14ac:dyDescent="0.25">
      <c r="A994" s="19" t="s">
        <v>59</v>
      </c>
      <c r="B994" s="20">
        <v>17</v>
      </c>
      <c r="C994" s="19" t="s">
        <v>74</v>
      </c>
      <c r="D994" s="62" t="str">
        <f t="shared" si="183"/>
        <v>BODYPUMP и GRIT17Весовые диски 3,7 кг</v>
      </c>
      <c r="E994" s="61">
        <f t="shared" si="188"/>
        <v>17</v>
      </c>
      <c r="F994" s="19">
        <f>12*2</f>
        <v>24</v>
      </c>
      <c r="G994" s="187"/>
      <c r="K994" s="59">
        <f t="shared" si="189"/>
        <v>1</v>
      </c>
    </row>
    <row r="995" spans="1:11" x14ac:dyDescent="0.25">
      <c r="A995" s="19" t="s">
        <v>59</v>
      </c>
      <c r="B995" s="20">
        <v>17</v>
      </c>
      <c r="C995" s="19" t="s">
        <v>73</v>
      </c>
      <c r="D995" s="62" t="str">
        <f t="shared" si="183"/>
        <v>BODYPUMP и GRIT17Дополнительные весовые диски 5 кг</v>
      </c>
      <c r="E995" s="61">
        <f t="shared" si="188"/>
        <v>17</v>
      </c>
      <c r="F995" s="19">
        <f>12*2</f>
        <v>24</v>
      </c>
      <c r="G995" s="187"/>
      <c r="K995" s="59">
        <f t="shared" si="189"/>
        <v>1</v>
      </c>
    </row>
    <row r="996" spans="1:11" x14ac:dyDescent="0.25">
      <c r="A996" s="19" t="s">
        <v>59</v>
      </c>
      <c r="B996" s="20">
        <v>17</v>
      </c>
      <c r="C996" s="19" t="s">
        <v>75</v>
      </c>
      <c r="D996" s="62" t="str">
        <f t="shared" si="183"/>
        <v>BODYPUMP и GRIT17Весовые диски 7,5 кг</v>
      </c>
      <c r="E996" s="61">
        <f t="shared" si="188"/>
        <v>17</v>
      </c>
      <c r="F996" s="19">
        <f>12*2</f>
        <v>24</v>
      </c>
      <c r="G996" s="187"/>
      <c r="K996" s="59">
        <f t="shared" si="189"/>
        <v>1</v>
      </c>
    </row>
    <row r="997" spans="1:11" x14ac:dyDescent="0.25">
      <c r="A997" s="19" t="s">
        <v>59</v>
      </c>
      <c r="B997" s="20">
        <v>17</v>
      </c>
      <c r="C997" s="19" t="s">
        <v>76</v>
      </c>
      <c r="D997" s="62" t="str">
        <f t="shared" si="183"/>
        <v>BODYPUMP и GRIT17Весовые диски 10 кг</v>
      </c>
      <c r="E997" s="61">
        <f t="shared" si="188"/>
        <v>34</v>
      </c>
      <c r="F997" s="19">
        <f>4*12</f>
        <v>48</v>
      </c>
      <c r="G997" s="187"/>
      <c r="K997" s="59">
        <f t="shared" si="189"/>
        <v>2</v>
      </c>
    </row>
    <row r="998" spans="1:11" x14ac:dyDescent="0.25">
      <c r="A998" s="19" t="s">
        <v>59</v>
      </c>
      <c r="B998" s="20">
        <v>17</v>
      </c>
      <c r="C998" s="19" t="s">
        <v>81</v>
      </c>
      <c r="D998" s="62" t="str">
        <f t="shared" si="183"/>
        <v xml:space="preserve">BODYPUMP и GRIT17Степперы SMARTSTEP (и 4 подставки) x 1 на человека </v>
      </c>
      <c r="E998" s="61">
        <f>E989</f>
        <v>17</v>
      </c>
      <c r="F998" s="19">
        <v>24</v>
      </c>
      <c r="G998" s="78"/>
    </row>
    <row r="999" spans="1:11" s="10" customFormat="1" x14ac:dyDescent="0.25">
      <c r="A999" s="19" t="s">
        <v>59</v>
      </c>
      <c r="B999" s="20">
        <v>17</v>
      </c>
      <c r="C999" s="21" t="s">
        <v>80</v>
      </c>
      <c r="D999" s="62" t="str">
        <f t="shared" si="183"/>
        <v>BODYPUMP и GRIT17Коврики MBX MAT</v>
      </c>
      <c r="E999" s="92">
        <f>E989</f>
        <v>17</v>
      </c>
      <c r="F999" s="21">
        <v>24</v>
      </c>
      <c r="G999" s="29" t="s">
        <v>5</v>
      </c>
      <c r="H999" s="11"/>
      <c r="I999" s="11"/>
      <c r="J999" s="34"/>
    </row>
    <row r="1000" spans="1:11" s="5" customFormat="1" x14ac:dyDescent="0.25">
      <c r="A1000" s="19" t="s">
        <v>59</v>
      </c>
      <c r="B1000" s="20">
        <v>17</v>
      </c>
      <c r="C1000" s="23" t="s">
        <v>88</v>
      </c>
      <c r="D1000" s="62" t="str">
        <f t="shared" si="183"/>
        <v>BODYPUMP и GRIT17Держатели ковриков MBX MAT RACK</v>
      </c>
      <c r="E1000" s="93">
        <v>1</v>
      </c>
      <c r="F1000" s="23">
        <v>1</v>
      </c>
      <c r="G1000" s="30"/>
      <c r="H1000" s="6"/>
      <c r="I1000" s="6"/>
      <c r="J1000" s="37"/>
    </row>
    <row r="1001" spans="1:11" x14ac:dyDescent="0.25">
      <c r="A1001" s="19" t="s">
        <v>59</v>
      </c>
      <c r="B1001" s="20">
        <v>16</v>
      </c>
      <c r="C1001" s="19" t="s">
        <v>83</v>
      </c>
      <c r="D1001" s="62" t="str">
        <f t="shared" si="183"/>
        <v>BODYPUMP и GRIT16Грифы SMARTBAR</v>
      </c>
      <c r="E1001" s="61">
        <v>16</v>
      </c>
      <c r="F1001" s="19">
        <v>24</v>
      </c>
      <c r="G1001" s="187" t="s">
        <v>28</v>
      </c>
      <c r="H1001" s="8" t="s">
        <v>11</v>
      </c>
      <c r="I1001" s="4" t="s">
        <v>7</v>
      </c>
      <c r="J1001" s="35" t="s">
        <v>8</v>
      </c>
    </row>
    <row r="1002" spans="1:11" x14ac:dyDescent="0.25">
      <c r="A1002" s="19" t="s">
        <v>59</v>
      </c>
      <c r="B1002" s="20">
        <v>16</v>
      </c>
      <c r="C1002" s="19" t="s">
        <v>3</v>
      </c>
      <c r="D1002" s="62" t="str">
        <f t="shared" si="183"/>
        <v>BODYPUMP и GRIT16WEIGHT SETS</v>
      </c>
      <c r="E1002" s="61">
        <v>16</v>
      </c>
      <c r="F1002" s="19">
        <v>24</v>
      </c>
      <c r="G1002" s="187"/>
      <c r="H1002" s="8" t="s">
        <v>10</v>
      </c>
      <c r="I1002" s="4" t="s">
        <v>7</v>
      </c>
      <c r="J1002" s="8" t="s">
        <v>12</v>
      </c>
    </row>
    <row r="1003" spans="1:11" x14ac:dyDescent="0.25">
      <c r="A1003" s="19" t="s">
        <v>59</v>
      </c>
      <c r="B1003" s="20">
        <v>16</v>
      </c>
      <c r="C1003" s="19" t="s">
        <v>70</v>
      </c>
      <c r="D1003" s="62" t="str">
        <f t="shared" si="183"/>
        <v>BODYPUMP и GRIT16Стойки</v>
      </c>
      <c r="E1003" s="61">
        <v>2</v>
      </c>
      <c r="F1003" s="19">
        <v>2</v>
      </c>
      <c r="G1003" s="187"/>
      <c r="H1003" s="8" t="s">
        <v>9</v>
      </c>
      <c r="I1003" s="4" t="s">
        <v>7</v>
      </c>
      <c r="J1003" s="35" t="s">
        <v>9</v>
      </c>
    </row>
    <row r="1004" spans="1:11" x14ac:dyDescent="0.25">
      <c r="A1004" s="19" t="s">
        <v>59</v>
      </c>
      <c r="B1004" s="20">
        <v>16</v>
      </c>
      <c r="C1004" s="19" t="s">
        <v>71</v>
      </c>
      <c r="D1004" s="62" t="str">
        <f t="shared" si="183"/>
        <v>BODYPUMP и GRIT16Дополнительные весовые диски 1 кг</v>
      </c>
      <c r="E1004" s="61">
        <f>$E$1001*K1004</f>
        <v>0</v>
      </c>
      <c r="F1004" s="19">
        <v>0</v>
      </c>
      <c r="G1004" s="187"/>
      <c r="H1004" s="4" t="s">
        <v>10</v>
      </c>
      <c r="I1004" s="4" t="s">
        <v>11</v>
      </c>
      <c r="J1004" s="36" t="s">
        <v>10</v>
      </c>
      <c r="K1004" s="59">
        <f>F1004/$F$905</f>
        <v>0</v>
      </c>
    </row>
    <row r="1005" spans="1:11" x14ac:dyDescent="0.25">
      <c r="A1005" s="19" t="s">
        <v>59</v>
      </c>
      <c r="B1005" s="20">
        <v>16</v>
      </c>
      <c r="C1005" s="19" t="s">
        <v>72</v>
      </c>
      <c r="D1005" s="62" t="str">
        <f t="shared" si="183"/>
        <v>BODYPUMP и GRIT16Дополнительные весовые диски 2,5 кг</v>
      </c>
      <c r="E1005" s="61">
        <f t="shared" ref="E1005:E1009" si="190">$E$1001*K1005</f>
        <v>16</v>
      </c>
      <c r="F1005" s="19">
        <f>12*2</f>
        <v>24</v>
      </c>
      <c r="G1005" s="187"/>
      <c r="H1005" s="9" t="s">
        <v>17</v>
      </c>
      <c r="K1005" s="59">
        <f t="shared" ref="K1005:K1009" si="191">F1005/$F$905</f>
        <v>1</v>
      </c>
    </row>
    <row r="1006" spans="1:11" x14ac:dyDescent="0.25">
      <c r="A1006" s="19" t="s">
        <v>59</v>
      </c>
      <c r="B1006" s="20">
        <v>16</v>
      </c>
      <c r="C1006" s="19" t="s">
        <v>74</v>
      </c>
      <c r="D1006" s="62" t="str">
        <f t="shared" si="183"/>
        <v>BODYPUMP и GRIT16Весовые диски 3,7 кг</v>
      </c>
      <c r="E1006" s="61">
        <f t="shared" si="190"/>
        <v>16</v>
      </c>
      <c r="F1006" s="19">
        <f>12*2</f>
        <v>24</v>
      </c>
      <c r="G1006" s="187"/>
      <c r="K1006" s="59">
        <f t="shared" si="191"/>
        <v>1</v>
      </c>
    </row>
    <row r="1007" spans="1:11" x14ac:dyDescent="0.25">
      <c r="A1007" s="19" t="s">
        <v>59</v>
      </c>
      <c r="B1007" s="20">
        <v>16</v>
      </c>
      <c r="C1007" s="19" t="s">
        <v>73</v>
      </c>
      <c r="D1007" s="62" t="str">
        <f t="shared" si="183"/>
        <v>BODYPUMP и GRIT16Дополнительные весовые диски 5 кг</v>
      </c>
      <c r="E1007" s="61">
        <f t="shared" si="190"/>
        <v>16</v>
      </c>
      <c r="F1007" s="19">
        <f>12*2</f>
        <v>24</v>
      </c>
      <c r="G1007" s="187"/>
      <c r="K1007" s="59">
        <f t="shared" si="191"/>
        <v>1</v>
      </c>
    </row>
    <row r="1008" spans="1:11" x14ac:dyDescent="0.25">
      <c r="A1008" s="19" t="s">
        <v>59</v>
      </c>
      <c r="B1008" s="20">
        <v>16</v>
      </c>
      <c r="C1008" s="19" t="s">
        <v>75</v>
      </c>
      <c r="D1008" s="62" t="str">
        <f t="shared" si="183"/>
        <v>BODYPUMP и GRIT16Весовые диски 7,5 кг</v>
      </c>
      <c r="E1008" s="61">
        <f t="shared" si="190"/>
        <v>16</v>
      </c>
      <c r="F1008" s="19">
        <f>12*2</f>
        <v>24</v>
      </c>
      <c r="G1008" s="187"/>
      <c r="K1008" s="59">
        <f t="shared" si="191"/>
        <v>1</v>
      </c>
    </row>
    <row r="1009" spans="1:11" x14ac:dyDescent="0.25">
      <c r="A1009" s="19" t="s">
        <v>59</v>
      </c>
      <c r="B1009" s="20">
        <v>16</v>
      </c>
      <c r="C1009" s="19" t="s">
        <v>76</v>
      </c>
      <c r="D1009" s="62" t="str">
        <f t="shared" si="183"/>
        <v>BODYPUMP и GRIT16Весовые диски 10 кг</v>
      </c>
      <c r="E1009" s="61">
        <f t="shared" si="190"/>
        <v>32</v>
      </c>
      <c r="F1009" s="19">
        <f>4*12</f>
        <v>48</v>
      </c>
      <c r="G1009" s="187"/>
      <c r="K1009" s="59">
        <f t="shared" si="191"/>
        <v>2</v>
      </c>
    </row>
    <row r="1010" spans="1:11" x14ac:dyDescent="0.25">
      <c r="A1010" s="19" t="s">
        <v>59</v>
      </c>
      <c r="B1010" s="20">
        <v>16</v>
      </c>
      <c r="C1010" s="19" t="s">
        <v>81</v>
      </c>
      <c r="D1010" s="62" t="str">
        <f t="shared" si="183"/>
        <v xml:space="preserve">BODYPUMP и GRIT16Степперы SMARTSTEP (и 4 подставки) x 1 на человека </v>
      </c>
      <c r="E1010" s="61">
        <f>E1001</f>
        <v>16</v>
      </c>
      <c r="F1010" s="19">
        <v>24</v>
      </c>
      <c r="G1010" s="78"/>
    </row>
    <row r="1011" spans="1:11" s="10" customFormat="1" x14ac:dyDescent="0.25">
      <c r="A1011" s="19" t="s">
        <v>59</v>
      </c>
      <c r="B1011" s="20">
        <v>16</v>
      </c>
      <c r="C1011" s="21" t="s">
        <v>80</v>
      </c>
      <c r="D1011" s="62" t="str">
        <f t="shared" si="183"/>
        <v>BODYPUMP и GRIT16Коврики MBX MAT</v>
      </c>
      <c r="E1011" s="92">
        <f>E1001</f>
        <v>16</v>
      </c>
      <c r="F1011" s="21">
        <v>24</v>
      </c>
      <c r="G1011" s="29" t="s">
        <v>5</v>
      </c>
      <c r="H1011" s="11"/>
      <c r="I1011" s="11"/>
      <c r="J1011" s="34"/>
    </row>
    <row r="1012" spans="1:11" s="5" customFormat="1" x14ac:dyDescent="0.25">
      <c r="A1012" s="19" t="s">
        <v>59</v>
      </c>
      <c r="B1012" s="20">
        <v>16</v>
      </c>
      <c r="C1012" s="23" t="s">
        <v>88</v>
      </c>
      <c r="D1012" s="62" t="str">
        <f t="shared" si="183"/>
        <v>BODYPUMP и GRIT16Держатели ковриков MBX MAT RACK</v>
      </c>
      <c r="E1012" s="93">
        <v>1</v>
      </c>
      <c r="F1012" s="23">
        <v>1</v>
      </c>
      <c r="G1012" s="30"/>
      <c r="H1012" s="6"/>
      <c r="I1012" s="6"/>
      <c r="J1012" s="37"/>
    </row>
    <row r="1013" spans="1:11" x14ac:dyDescent="0.25">
      <c r="A1013" s="19" t="s">
        <v>59</v>
      </c>
      <c r="B1013" s="20">
        <v>15</v>
      </c>
      <c r="C1013" s="19" t="s">
        <v>83</v>
      </c>
      <c r="D1013" s="62" t="str">
        <f t="shared" si="183"/>
        <v>BODYPUMP и GRIT15Грифы SMARTBAR</v>
      </c>
      <c r="E1013" s="61">
        <v>15</v>
      </c>
      <c r="F1013" s="19">
        <v>24</v>
      </c>
      <c r="G1013" s="187" t="s">
        <v>28</v>
      </c>
      <c r="H1013" s="8" t="s">
        <v>11</v>
      </c>
      <c r="I1013" s="4" t="s">
        <v>7</v>
      </c>
      <c r="J1013" s="35" t="s">
        <v>8</v>
      </c>
    </row>
    <row r="1014" spans="1:11" x14ac:dyDescent="0.25">
      <c r="A1014" s="19" t="s">
        <v>59</v>
      </c>
      <c r="B1014" s="20">
        <v>15</v>
      </c>
      <c r="C1014" s="19" t="s">
        <v>3</v>
      </c>
      <c r="D1014" s="62" t="str">
        <f t="shared" si="183"/>
        <v>BODYPUMP и GRIT15WEIGHT SETS</v>
      </c>
      <c r="E1014" s="61">
        <v>15</v>
      </c>
      <c r="F1014" s="19">
        <v>24</v>
      </c>
      <c r="G1014" s="187"/>
      <c r="H1014" s="8" t="s">
        <v>10</v>
      </c>
      <c r="I1014" s="4" t="s">
        <v>7</v>
      </c>
      <c r="J1014" s="8" t="s">
        <v>12</v>
      </c>
    </row>
    <row r="1015" spans="1:11" x14ac:dyDescent="0.25">
      <c r="A1015" s="19" t="s">
        <v>59</v>
      </c>
      <c r="B1015" s="20">
        <v>15</v>
      </c>
      <c r="C1015" s="19" t="s">
        <v>70</v>
      </c>
      <c r="D1015" s="62" t="str">
        <f t="shared" si="183"/>
        <v>BODYPUMP и GRIT15Стойки</v>
      </c>
      <c r="E1015" s="61">
        <v>2</v>
      </c>
      <c r="F1015" s="19">
        <v>2</v>
      </c>
      <c r="G1015" s="187"/>
      <c r="H1015" s="8" t="s">
        <v>9</v>
      </c>
      <c r="I1015" s="4" t="s">
        <v>7</v>
      </c>
      <c r="J1015" s="35" t="s">
        <v>9</v>
      </c>
    </row>
    <row r="1016" spans="1:11" x14ac:dyDescent="0.25">
      <c r="A1016" s="19" t="s">
        <v>59</v>
      </c>
      <c r="B1016" s="20">
        <v>15</v>
      </c>
      <c r="C1016" s="19" t="s">
        <v>71</v>
      </c>
      <c r="D1016" s="62" t="str">
        <f t="shared" si="183"/>
        <v>BODYPUMP и GRIT15Дополнительные весовые диски 1 кг</v>
      </c>
      <c r="E1016" s="61">
        <f>$E$1013*K1016</f>
        <v>0</v>
      </c>
      <c r="F1016" s="19">
        <v>0</v>
      </c>
      <c r="G1016" s="187"/>
      <c r="H1016" s="4" t="s">
        <v>10</v>
      </c>
      <c r="I1016" s="4" t="s">
        <v>11</v>
      </c>
      <c r="J1016" s="36" t="s">
        <v>10</v>
      </c>
      <c r="K1016" s="59">
        <f>F1016/$F$905</f>
        <v>0</v>
      </c>
    </row>
    <row r="1017" spans="1:11" x14ac:dyDescent="0.25">
      <c r="A1017" s="19" t="s">
        <v>59</v>
      </c>
      <c r="B1017" s="20">
        <v>15</v>
      </c>
      <c r="C1017" s="19" t="s">
        <v>72</v>
      </c>
      <c r="D1017" s="62" t="str">
        <f t="shared" si="183"/>
        <v>BODYPUMP и GRIT15Дополнительные весовые диски 2,5 кг</v>
      </c>
      <c r="E1017" s="61">
        <f t="shared" ref="E1017:E1020" si="192">$E$1013*K1017</f>
        <v>15</v>
      </c>
      <c r="F1017" s="19">
        <f>12*2</f>
        <v>24</v>
      </c>
      <c r="G1017" s="187"/>
      <c r="H1017" s="9" t="s">
        <v>17</v>
      </c>
      <c r="K1017" s="59">
        <f t="shared" ref="K1017:K1021" si="193">F1017/$F$905</f>
        <v>1</v>
      </c>
    </row>
    <row r="1018" spans="1:11" x14ac:dyDescent="0.25">
      <c r="A1018" s="19" t="s">
        <v>59</v>
      </c>
      <c r="B1018" s="20">
        <v>15</v>
      </c>
      <c r="C1018" s="19" t="s">
        <v>74</v>
      </c>
      <c r="D1018" s="62" t="str">
        <f t="shared" si="183"/>
        <v>BODYPUMP и GRIT15Весовые диски 3,7 кг</v>
      </c>
      <c r="E1018" s="61">
        <f t="shared" si="192"/>
        <v>15</v>
      </c>
      <c r="F1018" s="19">
        <f>12*2</f>
        <v>24</v>
      </c>
      <c r="G1018" s="187"/>
      <c r="K1018" s="59">
        <f t="shared" si="193"/>
        <v>1</v>
      </c>
    </row>
    <row r="1019" spans="1:11" x14ac:dyDescent="0.25">
      <c r="A1019" s="19" t="s">
        <v>59</v>
      </c>
      <c r="B1019" s="20">
        <v>15</v>
      </c>
      <c r="C1019" s="19" t="s">
        <v>73</v>
      </c>
      <c r="D1019" s="62" t="str">
        <f t="shared" si="183"/>
        <v>BODYPUMP и GRIT15Дополнительные весовые диски 5 кг</v>
      </c>
      <c r="E1019" s="61">
        <f t="shared" si="192"/>
        <v>15</v>
      </c>
      <c r="F1019" s="19">
        <f>12*2</f>
        <v>24</v>
      </c>
      <c r="G1019" s="187"/>
      <c r="K1019" s="59">
        <f t="shared" si="193"/>
        <v>1</v>
      </c>
    </row>
    <row r="1020" spans="1:11" x14ac:dyDescent="0.25">
      <c r="A1020" s="19" t="s">
        <v>59</v>
      </c>
      <c r="B1020" s="20">
        <v>15</v>
      </c>
      <c r="C1020" s="19" t="s">
        <v>75</v>
      </c>
      <c r="D1020" s="62" t="str">
        <f t="shared" si="183"/>
        <v>BODYPUMP и GRIT15Весовые диски 7,5 кг</v>
      </c>
      <c r="E1020" s="61">
        <f t="shared" si="192"/>
        <v>15</v>
      </c>
      <c r="F1020" s="19">
        <f>12*2</f>
        <v>24</v>
      </c>
      <c r="G1020" s="187"/>
      <c r="K1020" s="59">
        <f t="shared" si="193"/>
        <v>1</v>
      </c>
    </row>
    <row r="1021" spans="1:11" x14ac:dyDescent="0.25">
      <c r="A1021" s="19" t="s">
        <v>59</v>
      </c>
      <c r="B1021" s="20">
        <v>15</v>
      </c>
      <c r="C1021" s="19" t="s">
        <v>76</v>
      </c>
      <c r="D1021" s="62" t="str">
        <f t="shared" si="183"/>
        <v>BODYPUMP и GRIT15Весовые диски 10 кг</v>
      </c>
      <c r="E1021" s="61">
        <f>$E$1013*K1021</f>
        <v>30</v>
      </c>
      <c r="F1021" s="19">
        <f>4*12</f>
        <v>48</v>
      </c>
      <c r="G1021" s="187"/>
      <c r="K1021" s="59">
        <f t="shared" si="193"/>
        <v>2</v>
      </c>
    </row>
    <row r="1022" spans="1:11" x14ac:dyDescent="0.25">
      <c r="A1022" s="19" t="s">
        <v>59</v>
      </c>
      <c r="B1022" s="20">
        <v>15</v>
      </c>
      <c r="C1022" s="19" t="s">
        <v>81</v>
      </c>
      <c r="D1022" s="62" t="str">
        <f t="shared" si="183"/>
        <v xml:space="preserve">BODYPUMP и GRIT15Степперы SMARTSTEP (и 4 подставки) x 1 на человека </v>
      </c>
      <c r="E1022" s="61">
        <f>E1013</f>
        <v>15</v>
      </c>
      <c r="F1022" s="19">
        <v>24</v>
      </c>
      <c r="G1022" s="78"/>
    </row>
    <row r="1023" spans="1:11" s="10" customFormat="1" x14ac:dyDescent="0.25">
      <c r="A1023" s="19" t="s">
        <v>59</v>
      </c>
      <c r="B1023" s="20">
        <v>15</v>
      </c>
      <c r="C1023" s="21" t="s">
        <v>80</v>
      </c>
      <c r="D1023" s="62" t="str">
        <f t="shared" si="183"/>
        <v>BODYPUMP и GRIT15Коврики MBX MAT</v>
      </c>
      <c r="E1023" s="92">
        <f>E1013</f>
        <v>15</v>
      </c>
      <c r="F1023" s="21">
        <v>24</v>
      </c>
      <c r="G1023" s="29" t="s">
        <v>5</v>
      </c>
      <c r="H1023" s="11"/>
      <c r="I1023" s="11"/>
      <c r="J1023" s="34"/>
    </row>
    <row r="1024" spans="1:11" s="5" customFormat="1" x14ac:dyDescent="0.25">
      <c r="A1024" s="19" t="s">
        <v>59</v>
      </c>
      <c r="B1024" s="20">
        <v>15</v>
      </c>
      <c r="C1024" s="23" t="s">
        <v>88</v>
      </c>
      <c r="D1024" s="62" t="str">
        <f t="shared" si="183"/>
        <v>BODYPUMP и GRIT15Держатели ковриков MBX MAT RACK</v>
      </c>
      <c r="E1024" s="93">
        <v>1</v>
      </c>
      <c r="F1024" s="23">
        <v>1</v>
      </c>
      <c r="G1024" s="30"/>
      <c r="H1024" s="6"/>
      <c r="I1024" s="6"/>
      <c r="J1024" s="37"/>
    </row>
    <row r="1025" spans="1:11" x14ac:dyDescent="0.25">
      <c r="A1025" s="19" t="s">
        <v>59</v>
      </c>
      <c r="B1025" s="20">
        <v>14</v>
      </c>
      <c r="C1025" s="19" t="s">
        <v>83</v>
      </c>
      <c r="D1025" s="62" t="str">
        <f t="shared" si="183"/>
        <v>BODYPUMP и GRIT14Грифы SMARTBAR</v>
      </c>
      <c r="E1025" s="61">
        <v>14</v>
      </c>
      <c r="F1025" s="19">
        <v>24</v>
      </c>
      <c r="G1025" s="187" t="s">
        <v>28</v>
      </c>
      <c r="H1025" s="8" t="s">
        <v>11</v>
      </c>
      <c r="I1025" s="4" t="s">
        <v>7</v>
      </c>
      <c r="J1025" s="35" t="s">
        <v>8</v>
      </c>
    </row>
    <row r="1026" spans="1:11" x14ac:dyDescent="0.25">
      <c r="A1026" s="19" t="s">
        <v>59</v>
      </c>
      <c r="B1026" s="20">
        <v>14</v>
      </c>
      <c r="C1026" s="19" t="s">
        <v>3</v>
      </c>
      <c r="D1026" s="62" t="str">
        <f t="shared" si="183"/>
        <v>BODYPUMP и GRIT14WEIGHT SETS</v>
      </c>
      <c r="E1026" s="61">
        <v>14</v>
      </c>
      <c r="F1026" s="19">
        <v>24</v>
      </c>
      <c r="G1026" s="187"/>
      <c r="H1026" s="8" t="s">
        <v>10</v>
      </c>
      <c r="I1026" s="4" t="s">
        <v>7</v>
      </c>
      <c r="J1026" s="8" t="s">
        <v>12</v>
      </c>
    </row>
    <row r="1027" spans="1:11" x14ac:dyDescent="0.25">
      <c r="A1027" s="19" t="s">
        <v>59</v>
      </c>
      <c r="B1027" s="20">
        <v>14</v>
      </c>
      <c r="C1027" s="19" t="s">
        <v>70</v>
      </c>
      <c r="D1027" s="62" t="str">
        <f t="shared" si="183"/>
        <v>BODYPUMP и GRIT14Стойки</v>
      </c>
      <c r="E1027" s="61">
        <v>2</v>
      </c>
      <c r="F1027" s="19">
        <v>2</v>
      </c>
      <c r="G1027" s="187"/>
      <c r="H1027" s="8" t="s">
        <v>9</v>
      </c>
      <c r="I1027" s="4" t="s">
        <v>7</v>
      </c>
      <c r="J1027" s="35" t="s">
        <v>9</v>
      </c>
    </row>
    <row r="1028" spans="1:11" x14ac:dyDescent="0.25">
      <c r="A1028" s="19" t="s">
        <v>59</v>
      </c>
      <c r="B1028" s="20">
        <v>14</v>
      </c>
      <c r="C1028" s="19" t="s">
        <v>71</v>
      </c>
      <c r="D1028" s="62" t="str">
        <f t="shared" si="183"/>
        <v>BODYPUMP и GRIT14Дополнительные весовые диски 1 кг</v>
      </c>
      <c r="E1028" s="61">
        <f>$E$1025*K1028</f>
        <v>0</v>
      </c>
      <c r="F1028" s="19">
        <v>0</v>
      </c>
      <c r="G1028" s="187"/>
      <c r="H1028" s="4" t="s">
        <v>10</v>
      </c>
      <c r="I1028" s="4" t="s">
        <v>11</v>
      </c>
      <c r="J1028" s="36" t="s">
        <v>10</v>
      </c>
      <c r="K1028" s="59">
        <f>F1028/$F$905</f>
        <v>0</v>
      </c>
    </row>
    <row r="1029" spans="1:11" x14ac:dyDescent="0.25">
      <c r="A1029" s="19" t="s">
        <v>59</v>
      </c>
      <c r="B1029" s="20">
        <v>14</v>
      </c>
      <c r="C1029" s="19" t="s">
        <v>72</v>
      </c>
      <c r="D1029" s="62" t="str">
        <f t="shared" si="183"/>
        <v>BODYPUMP и GRIT14Дополнительные весовые диски 2,5 кг</v>
      </c>
      <c r="E1029" s="61">
        <f t="shared" ref="E1029:E1033" si="194">$E$1025*K1029</f>
        <v>14</v>
      </c>
      <c r="F1029" s="19">
        <f>12*2</f>
        <v>24</v>
      </c>
      <c r="G1029" s="187"/>
      <c r="H1029" s="9" t="s">
        <v>17</v>
      </c>
      <c r="K1029" s="59">
        <f t="shared" ref="K1029:K1033" si="195">F1029/$F$905</f>
        <v>1</v>
      </c>
    </row>
    <row r="1030" spans="1:11" x14ac:dyDescent="0.25">
      <c r="A1030" s="19" t="s">
        <v>59</v>
      </c>
      <c r="B1030" s="20">
        <v>14</v>
      </c>
      <c r="C1030" s="19" t="s">
        <v>74</v>
      </c>
      <c r="D1030" s="62" t="str">
        <f t="shared" ref="D1030:D1060" si="196">A1030&amp;B1030&amp;C1030</f>
        <v>BODYPUMP и GRIT14Весовые диски 3,7 кг</v>
      </c>
      <c r="E1030" s="61">
        <f t="shared" si="194"/>
        <v>14</v>
      </c>
      <c r="F1030" s="19">
        <f>12*2</f>
        <v>24</v>
      </c>
      <c r="G1030" s="187"/>
      <c r="K1030" s="59">
        <f t="shared" si="195"/>
        <v>1</v>
      </c>
    </row>
    <row r="1031" spans="1:11" x14ac:dyDescent="0.25">
      <c r="A1031" s="19" t="s">
        <v>59</v>
      </c>
      <c r="B1031" s="20">
        <v>14</v>
      </c>
      <c r="C1031" s="19" t="s">
        <v>73</v>
      </c>
      <c r="D1031" s="62" t="str">
        <f t="shared" si="196"/>
        <v>BODYPUMP и GRIT14Дополнительные весовые диски 5 кг</v>
      </c>
      <c r="E1031" s="61">
        <f t="shared" si="194"/>
        <v>14</v>
      </c>
      <c r="F1031" s="19">
        <f>12*2</f>
        <v>24</v>
      </c>
      <c r="G1031" s="187"/>
      <c r="K1031" s="59">
        <f t="shared" si="195"/>
        <v>1</v>
      </c>
    </row>
    <row r="1032" spans="1:11" x14ac:dyDescent="0.25">
      <c r="A1032" s="19" t="s">
        <v>59</v>
      </c>
      <c r="B1032" s="20">
        <v>14</v>
      </c>
      <c r="C1032" s="19" t="s">
        <v>75</v>
      </c>
      <c r="D1032" s="62" t="str">
        <f t="shared" si="196"/>
        <v>BODYPUMP и GRIT14Весовые диски 7,5 кг</v>
      </c>
      <c r="E1032" s="61">
        <f t="shared" si="194"/>
        <v>14</v>
      </c>
      <c r="F1032" s="19">
        <f>12*2</f>
        <v>24</v>
      </c>
      <c r="G1032" s="187"/>
      <c r="K1032" s="59">
        <f t="shared" si="195"/>
        <v>1</v>
      </c>
    </row>
    <row r="1033" spans="1:11" x14ac:dyDescent="0.25">
      <c r="A1033" s="19" t="s">
        <v>59</v>
      </c>
      <c r="B1033" s="20">
        <v>14</v>
      </c>
      <c r="C1033" s="19" t="s">
        <v>76</v>
      </c>
      <c r="D1033" s="62" t="str">
        <f t="shared" si="196"/>
        <v>BODYPUMP и GRIT14Весовые диски 10 кг</v>
      </c>
      <c r="E1033" s="61">
        <f t="shared" si="194"/>
        <v>28</v>
      </c>
      <c r="F1033" s="19">
        <f>4*12</f>
        <v>48</v>
      </c>
      <c r="G1033" s="187"/>
      <c r="K1033" s="59">
        <f t="shared" si="195"/>
        <v>2</v>
      </c>
    </row>
    <row r="1034" spans="1:11" x14ac:dyDescent="0.25">
      <c r="A1034" s="19" t="s">
        <v>59</v>
      </c>
      <c r="B1034" s="20">
        <v>14</v>
      </c>
      <c r="C1034" s="19" t="s">
        <v>81</v>
      </c>
      <c r="D1034" s="62" t="str">
        <f t="shared" si="196"/>
        <v xml:space="preserve">BODYPUMP и GRIT14Степперы SMARTSTEP (и 4 подставки) x 1 на человека </v>
      </c>
      <c r="E1034" s="61">
        <f>E1025</f>
        <v>14</v>
      </c>
      <c r="F1034" s="19">
        <v>24</v>
      </c>
      <c r="G1034" s="78"/>
    </row>
    <row r="1035" spans="1:11" s="10" customFormat="1" x14ac:dyDescent="0.25">
      <c r="A1035" s="19" t="s">
        <v>59</v>
      </c>
      <c r="B1035" s="20">
        <v>14</v>
      </c>
      <c r="C1035" s="21" t="s">
        <v>80</v>
      </c>
      <c r="D1035" s="62" t="str">
        <f t="shared" si="196"/>
        <v>BODYPUMP и GRIT14Коврики MBX MAT</v>
      </c>
      <c r="E1035" s="92">
        <f>E1025</f>
        <v>14</v>
      </c>
      <c r="F1035" s="21">
        <v>24</v>
      </c>
      <c r="G1035" s="29" t="s">
        <v>5</v>
      </c>
      <c r="H1035" s="11"/>
      <c r="I1035" s="11"/>
      <c r="J1035" s="34"/>
    </row>
    <row r="1036" spans="1:11" s="5" customFormat="1" x14ac:dyDescent="0.25">
      <c r="A1036" s="19" t="s">
        <v>59</v>
      </c>
      <c r="B1036" s="20">
        <v>14</v>
      </c>
      <c r="C1036" s="23" t="s">
        <v>88</v>
      </c>
      <c r="D1036" s="62" t="str">
        <f t="shared" si="196"/>
        <v>BODYPUMP и GRIT14Держатели ковриков MBX MAT RACK</v>
      </c>
      <c r="E1036" s="93">
        <v>1</v>
      </c>
      <c r="F1036" s="23">
        <v>1</v>
      </c>
      <c r="G1036" s="30"/>
      <c r="H1036" s="6"/>
      <c r="I1036" s="6"/>
      <c r="J1036" s="37"/>
    </row>
    <row r="1037" spans="1:11" x14ac:dyDescent="0.25">
      <c r="A1037" s="19" t="s">
        <v>59</v>
      </c>
      <c r="B1037" s="20">
        <v>13</v>
      </c>
      <c r="C1037" s="19" t="s">
        <v>83</v>
      </c>
      <c r="D1037" s="62" t="str">
        <f t="shared" si="196"/>
        <v>BODYPUMP и GRIT13Грифы SMARTBAR</v>
      </c>
      <c r="E1037" s="61">
        <v>13</v>
      </c>
      <c r="F1037" s="19">
        <v>24</v>
      </c>
      <c r="G1037" s="187" t="s">
        <v>28</v>
      </c>
      <c r="H1037" s="8" t="s">
        <v>11</v>
      </c>
      <c r="I1037" s="4" t="s">
        <v>7</v>
      </c>
      <c r="J1037" s="35" t="s">
        <v>8</v>
      </c>
    </row>
    <row r="1038" spans="1:11" x14ac:dyDescent="0.25">
      <c r="A1038" s="19" t="s">
        <v>59</v>
      </c>
      <c r="B1038" s="20">
        <v>13</v>
      </c>
      <c r="C1038" s="19" t="s">
        <v>3</v>
      </c>
      <c r="D1038" s="62" t="str">
        <f t="shared" si="196"/>
        <v>BODYPUMP и GRIT13WEIGHT SETS</v>
      </c>
      <c r="E1038" s="61">
        <v>13</v>
      </c>
      <c r="F1038" s="19">
        <v>24</v>
      </c>
      <c r="G1038" s="187"/>
      <c r="H1038" s="8" t="s">
        <v>10</v>
      </c>
      <c r="I1038" s="4" t="s">
        <v>7</v>
      </c>
      <c r="J1038" s="8" t="s">
        <v>12</v>
      </c>
    </row>
    <row r="1039" spans="1:11" x14ac:dyDescent="0.25">
      <c r="A1039" s="19" t="s">
        <v>59</v>
      </c>
      <c r="B1039" s="20">
        <v>13</v>
      </c>
      <c r="C1039" s="19" t="s">
        <v>70</v>
      </c>
      <c r="D1039" s="62" t="str">
        <f t="shared" si="196"/>
        <v>BODYPUMP и GRIT13Стойки</v>
      </c>
      <c r="E1039" s="61">
        <v>2</v>
      </c>
      <c r="F1039" s="19">
        <v>2</v>
      </c>
      <c r="G1039" s="187"/>
      <c r="H1039" s="8" t="s">
        <v>9</v>
      </c>
      <c r="I1039" s="4" t="s">
        <v>7</v>
      </c>
      <c r="J1039" s="35" t="s">
        <v>9</v>
      </c>
    </row>
    <row r="1040" spans="1:11" x14ac:dyDescent="0.25">
      <c r="A1040" s="19" t="s">
        <v>59</v>
      </c>
      <c r="B1040" s="20">
        <v>13</v>
      </c>
      <c r="C1040" s="19" t="s">
        <v>71</v>
      </c>
      <c r="D1040" s="62" t="str">
        <f t="shared" si="196"/>
        <v>BODYPUMP и GRIT13Дополнительные весовые диски 1 кг</v>
      </c>
      <c r="E1040" s="61">
        <f>$E$1037*K1040</f>
        <v>0</v>
      </c>
      <c r="F1040" s="19">
        <v>0</v>
      </c>
      <c r="G1040" s="187"/>
      <c r="H1040" s="4" t="s">
        <v>10</v>
      </c>
      <c r="I1040" s="4" t="s">
        <v>11</v>
      </c>
      <c r="J1040" s="36" t="s">
        <v>10</v>
      </c>
      <c r="K1040" s="59">
        <f>F1040/$F$905</f>
        <v>0</v>
      </c>
    </row>
    <row r="1041" spans="1:11" x14ac:dyDescent="0.25">
      <c r="A1041" s="19" t="s">
        <v>59</v>
      </c>
      <c r="B1041" s="20">
        <v>13</v>
      </c>
      <c r="C1041" s="19" t="s">
        <v>72</v>
      </c>
      <c r="D1041" s="62" t="str">
        <f t="shared" si="196"/>
        <v>BODYPUMP и GRIT13Дополнительные весовые диски 2,5 кг</v>
      </c>
      <c r="E1041" s="61">
        <f t="shared" ref="E1041:E1045" si="197">$E$1037*K1041</f>
        <v>13</v>
      </c>
      <c r="F1041" s="19">
        <f>12*2</f>
        <v>24</v>
      </c>
      <c r="G1041" s="187"/>
      <c r="H1041" s="9" t="s">
        <v>17</v>
      </c>
      <c r="K1041" s="59">
        <f t="shared" ref="K1041:K1045" si="198">F1041/$F$905</f>
        <v>1</v>
      </c>
    </row>
    <row r="1042" spans="1:11" x14ac:dyDescent="0.25">
      <c r="A1042" s="19" t="s">
        <v>59</v>
      </c>
      <c r="B1042" s="20">
        <v>13</v>
      </c>
      <c r="C1042" s="19" t="s">
        <v>74</v>
      </c>
      <c r="D1042" s="62" t="str">
        <f t="shared" si="196"/>
        <v>BODYPUMP и GRIT13Весовые диски 3,7 кг</v>
      </c>
      <c r="E1042" s="61">
        <f t="shared" si="197"/>
        <v>13</v>
      </c>
      <c r="F1042" s="19">
        <f>12*2</f>
        <v>24</v>
      </c>
      <c r="G1042" s="187"/>
      <c r="K1042" s="59">
        <f t="shared" si="198"/>
        <v>1</v>
      </c>
    </row>
    <row r="1043" spans="1:11" x14ac:dyDescent="0.25">
      <c r="A1043" s="19" t="s">
        <v>59</v>
      </c>
      <c r="B1043" s="20">
        <v>13</v>
      </c>
      <c r="C1043" s="19" t="s">
        <v>73</v>
      </c>
      <c r="D1043" s="62" t="str">
        <f t="shared" si="196"/>
        <v>BODYPUMP и GRIT13Дополнительные весовые диски 5 кг</v>
      </c>
      <c r="E1043" s="61">
        <f t="shared" si="197"/>
        <v>13</v>
      </c>
      <c r="F1043" s="19">
        <f>12*2</f>
        <v>24</v>
      </c>
      <c r="G1043" s="187"/>
      <c r="K1043" s="59">
        <f t="shared" si="198"/>
        <v>1</v>
      </c>
    </row>
    <row r="1044" spans="1:11" x14ac:dyDescent="0.25">
      <c r="A1044" s="19" t="s">
        <v>59</v>
      </c>
      <c r="B1044" s="20">
        <v>13</v>
      </c>
      <c r="C1044" s="19" t="s">
        <v>75</v>
      </c>
      <c r="D1044" s="62" t="str">
        <f t="shared" si="196"/>
        <v>BODYPUMP и GRIT13Весовые диски 7,5 кг</v>
      </c>
      <c r="E1044" s="61">
        <f t="shared" si="197"/>
        <v>13</v>
      </c>
      <c r="F1044" s="19">
        <f>12*2</f>
        <v>24</v>
      </c>
      <c r="G1044" s="187"/>
      <c r="K1044" s="59">
        <f t="shared" si="198"/>
        <v>1</v>
      </c>
    </row>
    <row r="1045" spans="1:11" x14ac:dyDescent="0.25">
      <c r="A1045" s="19" t="s">
        <v>59</v>
      </c>
      <c r="B1045" s="20">
        <v>13</v>
      </c>
      <c r="C1045" s="19" t="s">
        <v>76</v>
      </c>
      <c r="D1045" s="62" t="str">
        <f t="shared" si="196"/>
        <v>BODYPUMP и GRIT13Весовые диски 10 кг</v>
      </c>
      <c r="E1045" s="61">
        <f t="shared" si="197"/>
        <v>26</v>
      </c>
      <c r="F1045" s="19">
        <f>4*12</f>
        <v>48</v>
      </c>
      <c r="G1045" s="187"/>
      <c r="K1045" s="59">
        <f t="shared" si="198"/>
        <v>2</v>
      </c>
    </row>
    <row r="1046" spans="1:11" x14ac:dyDescent="0.25">
      <c r="A1046" s="19" t="s">
        <v>59</v>
      </c>
      <c r="B1046" s="20">
        <v>13</v>
      </c>
      <c r="C1046" s="19" t="s">
        <v>81</v>
      </c>
      <c r="D1046" s="62" t="str">
        <f t="shared" si="196"/>
        <v xml:space="preserve">BODYPUMP и GRIT13Степперы SMARTSTEP (и 4 подставки) x 1 на человека </v>
      </c>
      <c r="E1046" s="61">
        <f>E1037</f>
        <v>13</v>
      </c>
      <c r="F1046" s="19">
        <v>24</v>
      </c>
      <c r="G1046" s="78"/>
    </row>
    <row r="1047" spans="1:11" s="10" customFormat="1" x14ac:dyDescent="0.25">
      <c r="A1047" s="19" t="s">
        <v>59</v>
      </c>
      <c r="B1047" s="20">
        <v>13</v>
      </c>
      <c r="C1047" s="21" t="s">
        <v>80</v>
      </c>
      <c r="D1047" s="62" t="str">
        <f t="shared" si="196"/>
        <v>BODYPUMP и GRIT13Коврики MBX MAT</v>
      </c>
      <c r="E1047" s="92">
        <f>E1037</f>
        <v>13</v>
      </c>
      <c r="F1047" s="21">
        <v>24</v>
      </c>
      <c r="G1047" s="29" t="s">
        <v>5</v>
      </c>
      <c r="H1047" s="11"/>
      <c r="I1047" s="11"/>
      <c r="J1047" s="34"/>
    </row>
    <row r="1048" spans="1:11" s="5" customFormat="1" x14ac:dyDescent="0.25">
      <c r="A1048" s="19" t="s">
        <v>59</v>
      </c>
      <c r="B1048" s="20">
        <v>13</v>
      </c>
      <c r="C1048" s="23" t="s">
        <v>88</v>
      </c>
      <c r="D1048" s="62" t="str">
        <f t="shared" si="196"/>
        <v>BODYPUMP и GRIT13Держатели ковриков MBX MAT RACK</v>
      </c>
      <c r="E1048" s="93">
        <v>1</v>
      </c>
      <c r="F1048" s="23">
        <v>1</v>
      </c>
      <c r="G1048" s="30"/>
      <c r="H1048" s="6"/>
      <c r="I1048" s="6"/>
      <c r="J1048" s="37"/>
    </row>
    <row r="1049" spans="1:11" x14ac:dyDescent="0.25">
      <c r="A1049" s="19" t="s">
        <v>59</v>
      </c>
      <c r="B1049" s="20">
        <v>12</v>
      </c>
      <c r="C1049" s="19" t="s">
        <v>83</v>
      </c>
      <c r="D1049" s="62" t="str">
        <f t="shared" si="196"/>
        <v>BODYPUMP и GRIT12Грифы SMARTBAR</v>
      </c>
      <c r="E1049" s="61">
        <v>12</v>
      </c>
      <c r="F1049" s="19">
        <v>12</v>
      </c>
      <c r="G1049" s="187" t="s">
        <v>28</v>
      </c>
      <c r="H1049" s="8" t="s">
        <v>11</v>
      </c>
      <c r="I1049" s="4" t="s">
        <v>7</v>
      </c>
      <c r="J1049" s="35" t="s">
        <v>8</v>
      </c>
    </row>
    <row r="1050" spans="1:11" x14ac:dyDescent="0.25">
      <c r="A1050" s="19" t="s">
        <v>59</v>
      </c>
      <c r="B1050" s="20">
        <v>12</v>
      </c>
      <c r="C1050" s="19" t="s">
        <v>3</v>
      </c>
      <c r="D1050" s="62" t="str">
        <f t="shared" si="196"/>
        <v>BODYPUMP и GRIT12WEIGHT SETS</v>
      </c>
      <c r="E1050" s="61">
        <v>12</v>
      </c>
      <c r="F1050" s="19">
        <v>12</v>
      </c>
      <c r="G1050" s="187"/>
      <c r="H1050" s="8" t="s">
        <v>10</v>
      </c>
      <c r="I1050" s="4" t="s">
        <v>7</v>
      </c>
      <c r="J1050" s="8" t="s">
        <v>12</v>
      </c>
    </row>
    <row r="1051" spans="1:11" x14ac:dyDescent="0.25">
      <c r="A1051" s="19" t="s">
        <v>59</v>
      </c>
      <c r="B1051" s="20">
        <v>12</v>
      </c>
      <c r="C1051" s="19" t="s">
        <v>70</v>
      </c>
      <c r="D1051" s="62" t="str">
        <f t="shared" si="196"/>
        <v>BODYPUMP и GRIT12Стойки</v>
      </c>
      <c r="E1051" s="61">
        <v>1</v>
      </c>
      <c r="F1051" s="19">
        <v>1</v>
      </c>
      <c r="G1051" s="187"/>
      <c r="H1051" s="8" t="s">
        <v>9</v>
      </c>
      <c r="I1051" s="4" t="s">
        <v>7</v>
      </c>
      <c r="J1051" s="35" t="s">
        <v>9</v>
      </c>
    </row>
    <row r="1052" spans="1:11" x14ac:dyDescent="0.25">
      <c r="A1052" s="19" t="s">
        <v>59</v>
      </c>
      <c r="B1052" s="20">
        <v>12</v>
      </c>
      <c r="C1052" s="19" t="s">
        <v>71</v>
      </c>
      <c r="D1052" s="62" t="str">
        <f t="shared" si="196"/>
        <v>BODYPUMP и GRIT12Дополнительные весовые диски 1 кг</v>
      </c>
      <c r="E1052" s="61">
        <f>$E$1049*K1052</f>
        <v>0</v>
      </c>
      <c r="F1052" s="19">
        <v>0</v>
      </c>
      <c r="G1052" s="187"/>
      <c r="H1052" s="4" t="s">
        <v>10</v>
      </c>
      <c r="I1052" s="4" t="s">
        <v>11</v>
      </c>
      <c r="J1052" s="36" t="s">
        <v>10</v>
      </c>
      <c r="K1052" s="59">
        <f>F1052/$F$1049</f>
        <v>0</v>
      </c>
    </row>
    <row r="1053" spans="1:11" x14ac:dyDescent="0.25">
      <c r="A1053" s="19" t="s">
        <v>59</v>
      </c>
      <c r="B1053" s="20">
        <v>12</v>
      </c>
      <c r="C1053" s="19" t="s">
        <v>72</v>
      </c>
      <c r="D1053" s="62" t="str">
        <f t="shared" si="196"/>
        <v>BODYPUMP и GRIT12Дополнительные весовые диски 2,5 кг</v>
      </c>
      <c r="E1053" s="61">
        <f t="shared" ref="E1053:E1057" si="199">$E$1049*K1053</f>
        <v>12</v>
      </c>
      <c r="F1053" s="19">
        <v>12</v>
      </c>
      <c r="G1053" s="187"/>
      <c r="H1053" s="9" t="s">
        <v>17</v>
      </c>
      <c r="K1053" s="59">
        <f t="shared" ref="K1053:K1057" si="200">F1053/$F$1049</f>
        <v>1</v>
      </c>
    </row>
    <row r="1054" spans="1:11" x14ac:dyDescent="0.25">
      <c r="A1054" s="19" t="s">
        <v>59</v>
      </c>
      <c r="B1054" s="20">
        <v>12</v>
      </c>
      <c r="C1054" s="19" t="s">
        <v>74</v>
      </c>
      <c r="D1054" s="62" t="str">
        <f t="shared" si="196"/>
        <v>BODYPUMP и GRIT12Весовые диски 3,7 кг</v>
      </c>
      <c r="E1054" s="61">
        <f t="shared" si="199"/>
        <v>12</v>
      </c>
      <c r="F1054" s="19">
        <v>12</v>
      </c>
      <c r="G1054" s="187"/>
      <c r="K1054" s="59">
        <f t="shared" si="200"/>
        <v>1</v>
      </c>
    </row>
    <row r="1055" spans="1:11" x14ac:dyDescent="0.25">
      <c r="A1055" s="19" t="s">
        <v>59</v>
      </c>
      <c r="B1055" s="20">
        <v>12</v>
      </c>
      <c r="C1055" s="19" t="s">
        <v>73</v>
      </c>
      <c r="D1055" s="62" t="str">
        <f t="shared" si="196"/>
        <v>BODYPUMP и GRIT12Дополнительные весовые диски 5 кг</v>
      </c>
      <c r="E1055" s="61">
        <f t="shared" si="199"/>
        <v>12</v>
      </c>
      <c r="F1055" s="19">
        <v>12</v>
      </c>
      <c r="G1055" s="187"/>
      <c r="K1055" s="59">
        <f t="shared" si="200"/>
        <v>1</v>
      </c>
    </row>
    <row r="1056" spans="1:11" x14ac:dyDescent="0.25">
      <c r="A1056" s="19" t="s">
        <v>59</v>
      </c>
      <c r="B1056" s="20">
        <v>12</v>
      </c>
      <c r="C1056" s="19" t="s">
        <v>75</v>
      </c>
      <c r="D1056" s="62" t="str">
        <f t="shared" si="196"/>
        <v>BODYPUMP и GRIT12Весовые диски 7,5 кг</v>
      </c>
      <c r="E1056" s="61">
        <f t="shared" si="199"/>
        <v>12</v>
      </c>
      <c r="F1056" s="19">
        <v>12</v>
      </c>
      <c r="G1056" s="187"/>
      <c r="K1056" s="59">
        <f t="shared" si="200"/>
        <v>1</v>
      </c>
    </row>
    <row r="1057" spans="1:11" x14ac:dyDescent="0.25">
      <c r="A1057" s="19" t="s">
        <v>59</v>
      </c>
      <c r="B1057" s="20">
        <v>12</v>
      </c>
      <c r="C1057" s="19" t="s">
        <v>76</v>
      </c>
      <c r="D1057" s="62" t="str">
        <f t="shared" si="196"/>
        <v>BODYPUMP и GRIT12Весовые диски 10 кг</v>
      </c>
      <c r="E1057" s="61">
        <f t="shared" si="199"/>
        <v>24</v>
      </c>
      <c r="F1057" s="19">
        <v>24</v>
      </c>
      <c r="G1057" s="187"/>
      <c r="K1057" s="59">
        <f t="shared" si="200"/>
        <v>2</v>
      </c>
    </row>
    <row r="1058" spans="1:11" x14ac:dyDescent="0.25">
      <c r="A1058" s="19" t="s">
        <v>59</v>
      </c>
      <c r="B1058" s="20">
        <v>12</v>
      </c>
      <c r="C1058" s="19" t="s">
        <v>81</v>
      </c>
      <c r="D1058" s="62" t="str">
        <f t="shared" si="196"/>
        <v xml:space="preserve">BODYPUMP и GRIT12Степперы SMARTSTEP (и 4 подставки) x 1 на человека </v>
      </c>
      <c r="E1058" s="61">
        <f>E1049</f>
        <v>12</v>
      </c>
      <c r="F1058" s="19">
        <v>12</v>
      </c>
      <c r="G1058" s="78"/>
    </row>
    <row r="1059" spans="1:11" s="10" customFormat="1" x14ac:dyDescent="0.25">
      <c r="A1059" s="19" t="s">
        <v>59</v>
      </c>
      <c r="B1059" s="20">
        <v>12</v>
      </c>
      <c r="C1059" s="21" t="s">
        <v>80</v>
      </c>
      <c r="D1059" s="62" t="str">
        <f t="shared" si="196"/>
        <v>BODYPUMP и GRIT12Коврики MBX MAT</v>
      </c>
      <c r="E1059" s="92">
        <f>E1058</f>
        <v>12</v>
      </c>
      <c r="F1059" s="21">
        <v>12</v>
      </c>
      <c r="G1059" s="29" t="s">
        <v>5</v>
      </c>
      <c r="H1059" s="11"/>
      <c r="I1059" s="11"/>
      <c r="J1059" s="34"/>
    </row>
    <row r="1060" spans="1:11" s="5" customFormat="1" x14ac:dyDescent="0.25">
      <c r="A1060" s="19" t="s">
        <v>59</v>
      </c>
      <c r="B1060" s="20">
        <v>12</v>
      </c>
      <c r="C1060" s="23" t="s">
        <v>88</v>
      </c>
      <c r="D1060" s="62" t="str">
        <f t="shared" si="196"/>
        <v>BODYPUMP и GRIT12Держатели ковриков MBX MAT RACK</v>
      </c>
      <c r="E1060" s="93">
        <v>1</v>
      </c>
      <c r="F1060" s="23">
        <v>1</v>
      </c>
      <c r="G1060" s="30"/>
      <c r="H1060" s="6"/>
      <c r="I1060" s="6"/>
      <c r="J1060" s="37"/>
    </row>
    <row r="1061" spans="1:11" x14ac:dyDescent="0.25">
      <c r="A1061" s="19" t="s">
        <v>59</v>
      </c>
      <c r="B1061" s="20">
        <v>11</v>
      </c>
      <c r="C1061" s="19" t="s">
        <v>83</v>
      </c>
      <c r="D1061" s="62" t="str">
        <f t="shared" ref="D1061:D1124" si="201">A1061&amp;B1061&amp;C1061</f>
        <v>BODYPUMP и GRIT11Грифы SMARTBAR</v>
      </c>
      <c r="E1061" s="61">
        <v>11</v>
      </c>
      <c r="F1061" s="19">
        <v>12</v>
      </c>
      <c r="G1061" s="187" t="s">
        <v>28</v>
      </c>
      <c r="H1061" s="8" t="s">
        <v>11</v>
      </c>
      <c r="I1061" s="4" t="s">
        <v>7</v>
      </c>
      <c r="J1061" s="35" t="s">
        <v>8</v>
      </c>
    </row>
    <row r="1062" spans="1:11" x14ac:dyDescent="0.25">
      <c r="A1062" s="19" t="s">
        <v>59</v>
      </c>
      <c r="B1062" s="20">
        <v>11</v>
      </c>
      <c r="C1062" s="19" t="s">
        <v>3</v>
      </c>
      <c r="D1062" s="62" t="str">
        <f t="shared" si="201"/>
        <v>BODYPUMP и GRIT11WEIGHT SETS</v>
      </c>
      <c r="E1062" s="61">
        <v>11</v>
      </c>
      <c r="F1062" s="19">
        <v>12</v>
      </c>
      <c r="G1062" s="187"/>
      <c r="H1062" s="8" t="s">
        <v>10</v>
      </c>
      <c r="I1062" s="4" t="s">
        <v>7</v>
      </c>
      <c r="J1062" s="8" t="s">
        <v>12</v>
      </c>
    </row>
    <row r="1063" spans="1:11" x14ac:dyDescent="0.25">
      <c r="A1063" s="19" t="s">
        <v>59</v>
      </c>
      <c r="B1063" s="20">
        <v>11</v>
      </c>
      <c r="C1063" s="19" t="s">
        <v>70</v>
      </c>
      <c r="D1063" s="62" t="str">
        <f t="shared" si="201"/>
        <v>BODYPUMP и GRIT11Стойки</v>
      </c>
      <c r="E1063" s="61">
        <v>1</v>
      </c>
      <c r="F1063" s="19">
        <v>1</v>
      </c>
      <c r="G1063" s="187"/>
      <c r="H1063" s="8" t="s">
        <v>9</v>
      </c>
      <c r="I1063" s="4" t="s">
        <v>7</v>
      </c>
      <c r="J1063" s="35" t="s">
        <v>9</v>
      </c>
    </row>
    <row r="1064" spans="1:11" x14ac:dyDescent="0.25">
      <c r="A1064" s="19" t="s">
        <v>59</v>
      </c>
      <c r="B1064" s="20">
        <v>11</v>
      </c>
      <c r="C1064" s="19" t="s">
        <v>71</v>
      </c>
      <c r="D1064" s="62" t="str">
        <f t="shared" si="201"/>
        <v>BODYPUMP и GRIT11Дополнительные весовые диски 1 кг</v>
      </c>
      <c r="E1064" s="61">
        <f>$E$1061*K1064</f>
        <v>0</v>
      </c>
      <c r="F1064" s="19">
        <v>0</v>
      </c>
      <c r="G1064" s="187"/>
      <c r="H1064" s="4" t="s">
        <v>10</v>
      </c>
      <c r="I1064" s="4" t="s">
        <v>11</v>
      </c>
      <c r="J1064" s="36" t="s">
        <v>10</v>
      </c>
      <c r="K1064" s="59">
        <f t="shared" ref="K1064:K1069" si="202">F1064/$F$1049</f>
        <v>0</v>
      </c>
    </row>
    <row r="1065" spans="1:11" x14ac:dyDescent="0.25">
      <c r="A1065" s="19" t="s">
        <v>59</v>
      </c>
      <c r="B1065" s="20">
        <v>11</v>
      </c>
      <c r="C1065" s="19" t="s">
        <v>72</v>
      </c>
      <c r="D1065" s="62" t="str">
        <f t="shared" si="201"/>
        <v>BODYPUMP и GRIT11Дополнительные весовые диски 2,5 кг</v>
      </c>
      <c r="E1065" s="61">
        <f t="shared" ref="E1065:E1069" si="203">$E$1061*K1065</f>
        <v>11</v>
      </c>
      <c r="F1065" s="19">
        <v>12</v>
      </c>
      <c r="G1065" s="187"/>
      <c r="H1065" s="9" t="s">
        <v>17</v>
      </c>
      <c r="K1065" s="59">
        <f t="shared" si="202"/>
        <v>1</v>
      </c>
    </row>
    <row r="1066" spans="1:11" x14ac:dyDescent="0.25">
      <c r="A1066" s="19" t="s">
        <v>59</v>
      </c>
      <c r="B1066" s="20">
        <v>11</v>
      </c>
      <c r="C1066" s="19" t="s">
        <v>74</v>
      </c>
      <c r="D1066" s="62" t="str">
        <f t="shared" si="201"/>
        <v>BODYPUMP и GRIT11Весовые диски 3,7 кг</v>
      </c>
      <c r="E1066" s="61">
        <f t="shared" si="203"/>
        <v>11</v>
      </c>
      <c r="F1066" s="19">
        <v>12</v>
      </c>
      <c r="G1066" s="187"/>
      <c r="K1066" s="59">
        <f t="shared" si="202"/>
        <v>1</v>
      </c>
    </row>
    <row r="1067" spans="1:11" x14ac:dyDescent="0.25">
      <c r="A1067" s="19" t="s">
        <v>59</v>
      </c>
      <c r="B1067" s="20">
        <v>11</v>
      </c>
      <c r="C1067" s="19" t="s">
        <v>73</v>
      </c>
      <c r="D1067" s="62" t="str">
        <f t="shared" si="201"/>
        <v>BODYPUMP и GRIT11Дополнительные весовые диски 5 кг</v>
      </c>
      <c r="E1067" s="61">
        <f t="shared" si="203"/>
        <v>11</v>
      </c>
      <c r="F1067" s="19">
        <v>12</v>
      </c>
      <c r="G1067" s="187"/>
      <c r="K1067" s="59">
        <f t="shared" si="202"/>
        <v>1</v>
      </c>
    </row>
    <row r="1068" spans="1:11" x14ac:dyDescent="0.25">
      <c r="A1068" s="19" t="s">
        <v>59</v>
      </c>
      <c r="B1068" s="20">
        <v>11</v>
      </c>
      <c r="C1068" s="19" t="s">
        <v>75</v>
      </c>
      <c r="D1068" s="62" t="str">
        <f t="shared" si="201"/>
        <v>BODYPUMP и GRIT11Весовые диски 7,5 кг</v>
      </c>
      <c r="E1068" s="61">
        <f t="shared" si="203"/>
        <v>11</v>
      </c>
      <c r="F1068" s="19">
        <v>12</v>
      </c>
      <c r="G1068" s="187"/>
      <c r="K1068" s="59">
        <f t="shared" si="202"/>
        <v>1</v>
      </c>
    </row>
    <row r="1069" spans="1:11" x14ac:dyDescent="0.25">
      <c r="A1069" s="19" t="s">
        <v>59</v>
      </c>
      <c r="B1069" s="20">
        <v>11</v>
      </c>
      <c r="C1069" s="19" t="s">
        <v>76</v>
      </c>
      <c r="D1069" s="62" t="str">
        <f t="shared" si="201"/>
        <v>BODYPUMP и GRIT11Весовые диски 10 кг</v>
      </c>
      <c r="E1069" s="61">
        <f t="shared" si="203"/>
        <v>22</v>
      </c>
      <c r="F1069" s="19">
        <v>24</v>
      </c>
      <c r="G1069" s="187"/>
      <c r="K1069" s="59">
        <f t="shared" si="202"/>
        <v>2</v>
      </c>
    </row>
    <row r="1070" spans="1:11" x14ac:dyDescent="0.25">
      <c r="A1070" s="19" t="s">
        <v>59</v>
      </c>
      <c r="B1070" s="20">
        <v>11</v>
      </c>
      <c r="C1070" s="19" t="s">
        <v>81</v>
      </c>
      <c r="D1070" s="62" t="str">
        <f t="shared" si="201"/>
        <v xml:space="preserve">BODYPUMP и GRIT11Степперы SMARTSTEP (и 4 подставки) x 1 на человека </v>
      </c>
      <c r="E1070" s="61">
        <f t="shared" ref="E1070" si="204">E1061</f>
        <v>11</v>
      </c>
      <c r="F1070" s="19">
        <v>12</v>
      </c>
      <c r="G1070" s="78"/>
    </row>
    <row r="1071" spans="1:11" s="10" customFormat="1" x14ac:dyDescent="0.25">
      <c r="A1071" s="19" t="s">
        <v>59</v>
      </c>
      <c r="B1071" s="20">
        <v>11</v>
      </c>
      <c r="C1071" s="21" t="s">
        <v>80</v>
      </c>
      <c r="D1071" s="62" t="str">
        <f t="shared" si="201"/>
        <v>BODYPUMP и GRIT11Коврики MBX MAT</v>
      </c>
      <c r="E1071" s="92">
        <f t="shared" ref="E1071" si="205">E1070</f>
        <v>11</v>
      </c>
      <c r="F1071" s="21">
        <v>12</v>
      </c>
      <c r="G1071" s="29" t="s">
        <v>5</v>
      </c>
      <c r="H1071" s="11"/>
      <c r="I1071" s="11"/>
      <c r="J1071" s="34"/>
    </row>
    <row r="1072" spans="1:11" s="5" customFormat="1" x14ac:dyDescent="0.25">
      <c r="A1072" s="19" t="s">
        <v>59</v>
      </c>
      <c r="B1072" s="20">
        <v>11</v>
      </c>
      <c r="C1072" s="23" t="s">
        <v>88</v>
      </c>
      <c r="D1072" s="62" t="str">
        <f t="shared" si="201"/>
        <v>BODYPUMP и GRIT11Держатели ковриков MBX MAT RACK</v>
      </c>
      <c r="E1072" s="93">
        <v>1</v>
      </c>
      <c r="F1072" s="23">
        <v>1</v>
      </c>
      <c r="G1072" s="30"/>
      <c r="H1072" s="6"/>
      <c r="I1072" s="6"/>
      <c r="J1072" s="37"/>
    </row>
    <row r="1073" spans="1:11" x14ac:dyDescent="0.25">
      <c r="A1073" s="19" t="s">
        <v>59</v>
      </c>
      <c r="B1073" s="20">
        <v>10</v>
      </c>
      <c r="C1073" s="19" t="s">
        <v>83</v>
      </c>
      <c r="D1073" s="62" t="str">
        <f t="shared" si="201"/>
        <v>BODYPUMP и GRIT10Грифы SMARTBAR</v>
      </c>
      <c r="E1073" s="61">
        <v>10</v>
      </c>
      <c r="F1073" s="19">
        <v>12</v>
      </c>
      <c r="G1073" s="187" t="s">
        <v>28</v>
      </c>
      <c r="H1073" s="8" t="s">
        <v>11</v>
      </c>
      <c r="I1073" s="4" t="s">
        <v>7</v>
      </c>
      <c r="J1073" s="35" t="s">
        <v>8</v>
      </c>
    </row>
    <row r="1074" spans="1:11" x14ac:dyDescent="0.25">
      <c r="A1074" s="19" t="s">
        <v>59</v>
      </c>
      <c r="B1074" s="20">
        <v>10</v>
      </c>
      <c r="C1074" s="19" t="s">
        <v>3</v>
      </c>
      <c r="D1074" s="62" t="str">
        <f t="shared" si="201"/>
        <v>BODYPUMP и GRIT10WEIGHT SETS</v>
      </c>
      <c r="E1074" s="61">
        <v>10</v>
      </c>
      <c r="F1074" s="19">
        <v>12</v>
      </c>
      <c r="G1074" s="187"/>
      <c r="H1074" s="8" t="s">
        <v>10</v>
      </c>
      <c r="I1074" s="4" t="s">
        <v>7</v>
      </c>
      <c r="J1074" s="8" t="s">
        <v>12</v>
      </c>
    </row>
    <row r="1075" spans="1:11" x14ac:dyDescent="0.25">
      <c r="A1075" s="19" t="s">
        <v>59</v>
      </c>
      <c r="B1075" s="20">
        <v>10</v>
      </c>
      <c r="C1075" s="19" t="s">
        <v>70</v>
      </c>
      <c r="D1075" s="62" t="str">
        <f t="shared" si="201"/>
        <v>BODYPUMP и GRIT10Стойки</v>
      </c>
      <c r="E1075" s="61">
        <v>1</v>
      </c>
      <c r="F1075" s="19">
        <v>1</v>
      </c>
      <c r="G1075" s="187"/>
      <c r="H1075" s="8" t="s">
        <v>9</v>
      </c>
      <c r="I1075" s="4" t="s">
        <v>7</v>
      </c>
      <c r="J1075" s="35" t="s">
        <v>9</v>
      </c>
    </row>
    <row r="1076" spans="1:11" x14ac:dyDescent="0.25">
      <c r="A1076" s="19" t="s">
        <v>59</v>
      </c>
      <c r="B1076" s="20">
        <v>10</v>
      </c>
      <c r="C1076" s="19" t="s">
        <v>71</v>
      </c>
      <c r="D1076" s="62" t="str">
        <f t="shared" si="201"/>
        <v>BODYPUMP и GRIT10Дополнительные весовые диски 1 кг</v>
      </c>
      <c r="E1076" s="61">
        <f>$E$1073*K1076</f>
        <v>0</v>
      </c>
      <c r="F1076" s="19">
        <v>0</v>
      </c>
      <c r="G1076" s="187"/>
      <c r="H1076" s="4" t="s">
        <v>10</v>
      </c>
      <c r="I1076" s="4" t="s">
        <v>11</v>
      </c>
      <c r="J1076" s="36" t="s">
        <v>10</v>
      </c>
      <c r="K1076" s="59">
        <f t="shared" ref="K1076:K1081" si="206">F1076/$F$1049</f>
        <v>0</v>
      </c>
    </row>
    <row r="1077" spans="1:11" x14ac:dyDescent="0.25">
      <c r="A1077" s="19" t="s">
        <v>59</v>
      </c>
      <c r="B1077" s="20">
        <v>10</v>
      </c>
      <c r="C1077" s="19" t="s">
        <v>72</v>
      </c>
      <c r="D1077" s="62" t="str">
        <f t="shared" si="201"/>
        <v>BODYPUMP и GRIT10Дополнительные весовые диски 2,5 кг</v>
      </c>
      <c r="E1077" s="61">
        <f t="shared" ref="E1077:E1081" si="207">$E$1073*K1077</f>
        <v>10</v>
      </c>
      <c r="F1077" s="19">
        <v>12</v>
      </c>
      <c r="G1077" s="187"/>
      <c r="H1077" s="9" t="s">
        <v>17</v>
      </c>
      <c r="K1077" s="59">
        <f t="shared" si="206"/>
        <v>1</v>
      </c>
    </row>
    <row r="1078" spans="1:11" x14ac:dyDescent="0.25">
      <c r="A1078" s="19" t="s">
        <v>59</v>
      </c>
      <c r="B1078" s="20">
        <v>10</v>
      </c>
      <c r="C1078" s="19" t="s">
        <v>74</v>
      </c>
      <c r="D1078" s="62" t="str">
        <f t="shared" si="201"/>
        <v>BODYPUMP и GRIT10Весовые диски 3,7 кг</v>
      </c>
      <c r="E1078" s="61">
        <f t="shared" si="207"/>
        <v>10</v>
      </c>
      <c r="F1078" s="19">
        <v>12</v>
      </c>
      <c r="G1078" s="187"/>
      <c r="K1078" s="59">
        <f t="shared" si="206"/>
        <v>1</v>
      </c>
    </row>
    <row r="1079" spans="1:11" x14ac:dyDescent="0.25">
      <c r="A1079" s="19" t="s">
        <v>59</v>
      </c>
      <c r="B1079" s="20">
        <v>10</v>
      </c>
      <c r="C1079" s="19" t="s">
        <v>73</v>
      </c>
      <c r="D1079" s="62" t="str">
        <f t="shared" si="201"/>
        <v>BODYPUMP и GRIT10Дополнительные весовые диски 5 кг</v>
      </c>
      <c r="E1079" s="61">
        <f t="shared" si="207"/>
        <v>10</v>
      </c>
      <c r="F1079" s="19">
        <v>12</v>
      </c>
      <c r="G1079" s="187"/>
      <c r="K1079" s="59">
        <f t="shared" si="206"/>
        <v>1</v>
      </c>
    </row>
    <row r="1080" spans="1:11" x14ac:dyDescent="0.25">
      <c r="A1080" s="19" t="s">
        <v>59</v>
      </c>
      <c r="B1080" s="20">
        <v>10</v>
      </c>
      <c r="C1080" s="19" t="s">
        <v>75</v>
      </c>
      <c r="D1080" s="62" t="str">
        <f t="shared" si="201"/>
        <v>BODYPUMP и GRIT10Весовые диски 7,5 кг</v>
      </c>
      <c r="E1080" s="61">
        <f t="shared" si="207"/>
        <v>10</v>
      </c>
      <c r="F1080" s="19">
        <v>12</v>
      </c>
      <c r="G1080" s="187"/>
      <c r="K1080" s="59">
        <f t="shared" si="206"/>
        <v>1</v>
      </c>
    </row>
    <row r="1081" spans="1:11" x14ac:dyDescent="0.25">
      <c r="A1081" s="19" t="s">
        <v>59</v>
      </c>
      <c r="B1081" s="20">
        <v>10</v>
      </c>
      <c r="C1081" s="19" t="s">
        <v>76</v>
      </c>
      <c r="D1081" s="62" t="str">
        <f t="shared" si="201"/>
        <v>BODYPUMP и GRIT10Весовые диски 10 кг</v>
      </c>
      <c r="E1081" s="61">
        <f t="shared" si="207"/>
        <v>20</v>
      </c>
      <c r="F1081" s="19">
        <v>24</v>
      </c>
      <c r="G1081" s="187"/>
      <c r="K1081" s="59">
        <f t="shared" si="206"/>
        <v>2</v>
      </c>
    </row>
    <row r="1082" spans="1:11" x14ac:dyDescent="0.25">
      <c r="A1082" s="19" t="s">
        <v>59</v>
      </c>
      <c r="B1082" s="20">
        <v>10</v>
      </c>
      <c r="C1082" s="19" t="s">
        <v>81</v>
      </c>
      <c r="D1082" s="62" t="str">
        <f t="shared" si="201"/>
        <v xml:space="preserve">BODYPUMP и GRIT10Степперы SMARTSTEP (и 4 подставки) x 1 на человека </v>
      </c>
      <c r="E1082" s="61">
        <f t="shared" ref="E1082" si="208">E1073</f>
        <v>10</v>
      </c>
      <c r="F1082" s="19">
        <v>12</v>
      </c>
      <c r="G1082" s="78"/>
    </row>
    <row r="1083" spans="1:11" s="10" customFormat="1" x14ac:dyDescent="0.25">
      <c r="A1083" s="19" t="s">
        <v>59</v>
      </c>
      <c r="B1083" s="20">
        <v>10</v>
      </c>
      <c r="C1083" s="21" t="s">
        <v>80</v>
      </c>
      <c r="D1083" s="62" t="str">
        <f t="shared" si="201"/>
        <v>BODYPUMP и GRIT10Коврики MBX MAT</v>
      </c>
      <c r="E1083" s="92">
        <f t="shared" ref="E1083" si="209">E1082</f>
        <v>10</v>
      </c>
      <c r="F1083" s="21">
        <v>12</v>
      </c>
      <c r="G1083" s="29" t="s">
        <v>5</v>
      </c>
      <c r="H1083" s="11"/>
      <c r="I1083" s="11"/>
      <c r="J1083" s="34"/>
    </row>
    <row r="1084" spans="1:11" s="5" customFormat="1" x14ac:dyDescent="0.25">
      <c r="A1084" s="19" t="s">
        <v>59</v>
      </c>
      <c r="B1084" s="20">
        <v>10</v>
      </c>
      <c r="C1084" s="23" t="s">
        <v>88</v>
      </c>
      <c r="D1084" s="62" t="str">
        <f t="shared" si="201"/>
        <v>BODYPUMP и GRIT10Держатели ковриков MBX MAT RACK</v>
      </c>
      <c r="E1084" s="93">
        <v>1</v>
      </c>
      <c r="F1084" s="23">
        <v>1</v>
      </c>
      <c r="G1084" s="30"/>
      <c r="H1084" s="6"/>
      <c r="I1084" s="6"/>
      <c r="J1084" s="37"/>
    </row>
    <row r="1085" spans="1:11" x14ac:dyDescent="0.25">
      <c r="A1085" s="19" t="s">
        <v>59</v>
      </c>
      <c r="B1085" s="20">
        <v>9</v>
      </c>
      <c r="C1085" s="19" t="s">
        <v>83</v>
      </c>
      <c r="D1085" s="62" t="str">
        <f t="shared" si="201"/>
        <v>BODYPUMP и GRIT9Грифы SMARTBAR</v>
      </c>
      <c r="E1085" s="61">
        <v>9</v>
      </c>
      <c r="F1085" s="19">
        <v>12</v>
      </c>
      <c r="G1085" s="187" t="s">
        <v>28</v>
      </c>
      <c r="H1085" s="8" t="s">
        <v>11</v>
      </c>
      <c r="I1085" s="4" t="s">
        <v>7</v>
      </c>
      <c r="J1085" s="35" t="s">
        <v>8</v>
      </c>
    </row>
    <row r="1086" spans="1:11" x14ac:dyDescent="0.25">
      <c r="A1086" s="19" t="s">
        <v>59</v>
      </c>
      <c r="B1086" s="20">
        <v>9</v>
      </c>
      <c r="C1086" s="19" t="s">
        <v>3</v>
      </c>
      <c r="D1086" s="62" t="str">
        <f t="shared" si="201"/>
        <v>BODYPUMP и GRIT9WEIGHT SETS</v>
      </c>
      <c r="E1086" s="61">
        <v>9</v>
      </c>
      <c r="F1086" s="19">
        <v>12</v>
      </c>
      <c r="G1086" s="187"/>
      <c r="H1086" s="8" t="s">
        <v>10</v>
      </c>
      <c r="I1086" s="4" t="s">
        <v>7</v>
      </c>
      <c r="J1086" s="8" t="s">
        <v>12</v>
      </c>
    </row>
    <row r="1087" spans="1:11" x14ac:dyDescent="0.25">
      <c r="A1087" s="19" t="s">
        <v>59</v>
      </c>
      <c r="B1087" s="20">
        <v>9</v>
      </c>
      <c r="C1087" s="19" t="s">
        <v>70</v>
      </c>
      <c r="D1087" s="62" t="str">
        <f t="shared" si="201"/>
        <v>BODYPUMP и GRIT9Стойки</v>
      </c>
      <c r="E1087" s="61">
        <v>1</v>
      </c>
      <c r="F1087" s="19">
        <v>1</v>
      </c>
      <c r="G1087" s="187"/>
      <c r="H1087" s="8" t="s">
        <v>9</v>
      </c>
      <c r="I1087" s="4" t="s">
        <v>7</v>
      </c>
      <c r="J1087" s="35" t="s">
        <v>9</v>
      </c>
    </row>
    <row r="1088" spans="1:11" x14ac:dyDescent="0.25">
      <c r="A1088" s="19" t="s">
        <v>59</v>
      </c>
      <c r="B1088" s="20">
        <v>9</v>
      </c>
      <c r="C1088" s="19" t="s">
        <v>71</v>
      </c>
      <c r="D1088" s="62" t="str">
        <f t="shared" si="201"/>
        <v>BODYPUMP и GRIT9Дополнительные весовые диски 1 кг</v>
      </c>
      <c r="E1088" s="61">
        <f>$E$1085*K1088</f>
        <v>0</v>
      </c>
      <c r="F1088" s="19">
        <v>0</v>
      </c>
      <c r="G1088" s="187"/>
      <c r="H1088" s="4" t="s">
        <v>10</v>
      </c>
      <c r="I1088" s="4" t="s">
        <v>11</v>
      </c>
      <c r="J1088" s="36" t="s">
        <v>10</v>
      </c>
      <c r="K1088" s="59">
        <f t="shared" ref="K1088:K1093" si="210">F1088/$F$1049</f>
        <v>0</v>
      </c>
    </row>
    <row r="1089" spans="1:11" x14ac:dyDescent="0.25">
      <c r="A1089" s="19" t="s">
        <v>59</v>
      </c>
      <c r="B1089" s="20">
        <v>9</v>
      </c>
      <c r="C1089" s="19" t="s">
        <v>72</v>
      </c>
      <c r="D1089" s="62" t="str">
        <f t="shared" si="201"/>
        <v>BODYPUMP и GRIT9Дополнительные весовые диски 2,5 кг</v>
      </c>
      <c r="E1089" s="61">
        <f t="shared" ref="E1089:E1093" si="211">$E$1085*K1089</f>
        <v>9</v>
      </c>
      <c r="F1089" s="19">
        <v>12</v>
      </c>
      <c r="G1089" s="187"/>
      <c r="H1089" s="9" t="s">
        <v>17</v>
      </c>
      <c r="K1089" s="59">
        <f t="shared" si="210"/>
        <v>1</v>
      </c>
    </row>
    <row r="1090" spans="1:11" x14ac:dyDescent="0.25">
      <c r="A1090" s="19" t="s">
        <v>59</v>
      </c>
      <c r="B1090" s="20">
        <v>9</v>
      </c>
      <c r="C1090" s="19" t="s">
        <v>74</v>
      </c>
      <c r="D1090" s="62" t="str">
        <f t="shared" si="201"/>
        <v>BODYPUMP и GRIT9Весовые диски 3,7 кг</v>
      </c>
      <c r="E1090" s="61">
        <f t="shared" si="211"/>
        <v>9</v>
      </c>
      <c r="F1090" s="19">
        <v>12</v>
      </c>
      <c r="G1090" s="187"/>
      <c r="K1090" s="59">
        <f t="shared" si="210"/>
        <v>1</v>
      </c>
    </row>
    <row r="1091" spans="1:11" x14ac:dyDescent="0.25">
      <c r="A1091" s="19" t="s">
        <v>59</v>
      </c>
      <c r="B1091" s="20">
        <v>9</v>
      </c>
      <c r="C1091" s="19" t="s">
        <v>73</v>
      </c>
      <c r="D1091" s="62" t="str">
        <f t="shared" si="201"/>
        <v>BODYPUMP и GRIT9Дополнительные весовые диски 5 кг</v>
      </c>
      <c r="E1091" s="61">
        <f t="shared" si="211"/>
        <v>9</v>
      </c>
      <c r="F1091" s="19">
        <v>12</v>
      </c>
      <c r="G1091" s="187"/>
      <c r="K1091" s="59">
        <f t="shared" si="210"/>
        <v>1</v>
      </c>
    </row>
    <row r="1092" spans="1:11" x14ac:dyDescent="0.25">
      <c r="A1092" s="19" t="s">
        <v>59</v>
      </c>
      <c r="B1092" s="20">
        <v>9</v>
      </c>
      <c r="C1092" s="19" t="s">
        <v>75</v>
      </c>
      <c r="D1092" s="62" t="str">
        <f t="shared" si="201"/>
        <v>BODYPUMP и GRIT9Весовые диски 7,5 кг</v>
      </c>
      <c r="E1092" s="61">
        <f t="shared" si="211"/>
        <v>9</v>
      </c>
      <c r="F1092" s="19">
        <v>12</v>
      </c>
      <c r="G1092" s="187"/>
      <c r="K1092" s="59">
        <f t="shared" si="210"/>
        <v>1</v>
      </c>
    </row>
    <row r="1093" spans="1:11" x14ac:dyDescent="0.25">
      <c r="A1093" s="19" t="s">
        <v>59</v>
      </c>
      <c r="B1093" s="20">
        <v>9</v>
      </c>
      <c r="C1093" s="19" t="s">
        <v>76</v>
      </c>
      <c r="D1093" s="62" t="str">
        <f t="shared" si="201"/>
        <v>BODYPUMP и GRIT9Весовые диски 10 кг</v>
      </c>
      <c r="E1093" s="61">
        <f t="shared" si="211"/>
        <v>18</v>
      </c>
      <c r="F1093" s="19">
        <v>24</v>
      </c>
      <c r="G1093" s="187"/>
      <c r="K1093" s="59">
        <f t="shared" si="210"/>
        <v>2</v>
      </c>
    </row>
    <row r="1094" spans="1:11" x14ac:dyDescent="0.25">
      <c r="A1094" s="19" t="s">
        <v>59</v>
      </c>
      <c r="B1094" s="20">
        <v>9</v>
      </c>
      <c r="C1094" s="19" t="s">
        <v>81</v>
      </c>
      <c r="D1094" s="62" t="str">
        <f t="shared" si="201"/>
        <v xml:space="preserve">BODYPUMP и GRIT9Степперы SMARTSTEP (и 4 подставки) x 1 на человека </v>
      </c>
      <c r="E1094" s="61">
        <f t="shared" ref="E1094" si="212">E1085</f>
        <v>9</v>
      </c>
      <c r="F1094" s="19">
        <v>12</v>
      </c>
      <c r="G1094" s="78"/>
    </row>
    <row r="1095" spans="1:11" s="10" customFormat="1" x14ac:dyDescent="0.25">
      <c r="A1095" s="19" t="s">
        <v>59</v>
      </c>
      <c r="B1095" s="20">
        <v>9</v>
      </c>
      <c r="C1095" s="21" t="s">
        <v>80</v>
      </c>
      <c r="D1095" s="62" t="str">
        <f t="shared" si="201"/>
        <v>BODYPUMP и GRIT9Коврики MBX MAT</v>
      </c>
      <c r="E1095" s="92">
        <f t="shared" ref="E1095" si="213">E1094</f>
        <v>9</v>
      </c>
      <c r="F1095" s="21">
        <v>12</v>
      </c>
      <c r="G1095" s="29" t="s">
        <v>5</v>
      </c>
      <c r="H1095" s="11"/>
      <c r="I1095" s="11"/>
      <c r="J1095" s="34"/>
    </row>
    <row r="1096" spans="1:11" s="5" customFormat="1" x14ac:dyDescent="0.25">
      <c r="A1096" s="19" t="s">
        <v>59</v>
      </c>
      <c r="B1096" s="20">
        <v>9</v>
      </c>
      <c r="C1096" s="23" t="s">
        <v>88</v>
      </c>
      <c r="D1096" s="62" t="str">
        <f t="shared" si="201"/>
        <v>BODYPUMP и GRIT9Держатели ковриков MBX MAT RACK</v>
      </c>
      <c r="E1096" s="93">
        <v>1</v>
      </c>
      <c r="F1096" s="23">
        <v>1</v>
      </c>
      <c r="G1096" s="30"/>
      <c r="H1096" s="6"/>
      <c r="I1096" s="6"/>
      <c r="J1096" s="37"/>
    </row>
    <row r="1097" spans="1:11" x14ac:dyDescent="0.25">
      <c r="A1097" s="19" t="s">
        <v>59</v>
      </c>
      <c r="B1097" s="20">
        <v>8</v>
      </c>
      <c r="C1097" s="19" t="s">
        <v>83</v>
      </c>
      <c r="D1097" s="62" t="str">
        <f t="shared" si="201"/>
        <v>BODYPUMP и GRIT8Грифы SMARTBAR</v>
      </c>
      <c r="E1097" s="61">
        <v>8</v>
      </c>
      <c r="F1097" s="19">
        <v>12</v>
      </c>
      <c r="G1097" s="187" t="s">
        <v>28</v>
      </c>
      <c r="H1097" s="8" t="s">
        <v>11</v>
      </c>
      <c r="I1097" s="4" t="s">
        <v>7</v>
      </c>
      <c r="J1097" s="35" t="s">
        <v>8</v>
      </c>
    </row>
    <row r="1098" spans="1:11" x14ac:dyDescent="0.25">
      <c r="A1098" s="19" t="s">
        <v>59</v>
      </c>
      <c r="B1098" s="20">
        <v>8</v>
      </c>
      <c r="C1098" s="19" t="s">
        <v>3</v>
      </c>
      <c r="D1098" s="62" t="str">
        <f t="shared" si="201"/>
        <v>BODYPUMP и GRIT8WEIGHT SETS</v>
      </c>
      <c r="E1098" s="61">
        <v>8</v>
      </c>
      <c r="F1098" s="19">
        <v>12</v>
      </c>
      <c r="G1098" s="187"/>
      <c r="H1098" s="8" t="s">
        <v>10</v>
      </c>
      <c r="I1098" s="4" t="s">
        <v>7</v>
      </c>
      <c r="J1098" s="8" t="s">
        <v>12</v>
      </c>
    </row>
    <row r="1099" spans="1:11" x14ac:dyDescent="0.25">
      <c r="A1099" s="19" t="s">
        <v>59</v>
      </c>
      <c r="B1099" s="20">
        <v>8</v>
      </c>
      <c r="C1099" s="19" t="s">
        <v>70</v>
      </c>
      <c r="D1099" s="62" t="str">
        <f t="shared" si="201"/>
        <v>BODYPUMP и GRIT8Стойки</v>
      </c>
      <c r="E1099" s="61">
        <v>1</v>
      </c>
      <c r="F1099" s="19">
        <v>1</v>
      </c>
      <c r="G1099" s="187"/>
      <c r="H1099" s="8" t="s">
        <v>9</v>
      </c>
      <c r="I1099" s="4" t="s">
        <v>7</v>
      </c>
      <c r="J1099" s="35" t="s">
        <v>9</v>
      </c>
    </row>
    <row r="1100" spans="1:11" x14ac:dyDescent="0.25">
      <c r="A1100" s="19" t="s">
        <v>59</v>
      </c>
      <c r="B1100" s="20">
        <v>8</v>
      </c>
      <c r="C1100" s="19" t="s">
        <v>71</v>
      </c>
      <c r="D1100" s="62" t="str">
        <f t="shared" si="201"/>
        <v>BODYPUMP и GRIT8Дополнительные весовые диски 1 кг</v>
      </c>
      <c r="E1100" s="61">
        <f>$E$1097*K1100</f>
        <v>0</v>
      </c>
      <c r="F1100" s="19">
        <v>0</v>
      </c>
      <c r="G1100" s="187"/>
      <c r="H1100" s="4" t="s">
        <v>10</v>
      </c>
      <c r="I1100" s="4" t="s">
        <v>11</v>
      </c>
      <c r="J1100" s="36" t="s">
        <v>10</v>
      </c>
      <c r="K1100" s="59">
        <f t="shared" ref="K1100:K1105" si="214">F1100/$F$1049</f>
        <v>0</v>
      </c>
    </row>
    <row r="1101" spans="1:11" x14ac:dyDescent="0.25">
      <c r="A1101" s="19" t="s">
        <v>59</v>
      </c>
      <c r="B1101" s="20">
        <v>8</v>
      </c>
      <c r="C1101" s="19" t="s">
        <v>72</v>
      </c>
      <c r="D1101" s="62" t="str">
        <f t="shared" si="201"/>
        <v>BODYPUMP и GRIT8Дополнительные весовые диски 2,5 кг</v>
      </c>
      <c r="E1101" s="61">
        <f t="shared" ref="E1101:E1105" si="215">$E$1097*K1101</f>
        <v>8</v>
      </c>
      <c r="F1101" s="19">
        <v>12</v>
      </c>
      <c r="G1101" s="187"/>
      <c r="H1101" s="9" t="s">
        <v>17</v>
      </c>
      <c r="K1101" s="59">
        <f t="shared" si="214"/>
        <v>1</v>
      </c>
    </row>
    <row r="1102" spans="1:11" x14ac:dyDescent="0.25">
      <c r="A1102" s="19" t="s">
        <v>59</v>
      </c>
      <c r="B1102" s="20">
        <v>8</v>
      </c>
      <c r="C1102" s="19" t="s">
        <v>74</v>
      </c>
      <c r="D1102" s="62" t="str">
        <f t="shared" si="201"/>
        <v>BODYPUMP и GRIT8Весовые диски 3,7 кг</v>
      </c>
      <c r="E1102" s="61">
        <f t="shared" si="215"/>
        <v>8</v>
      </c>
      <c r="F1102" s="19">
        <v>12</v>
      </c>
      <c r="G1102" s="187"/>
      <c r="K1102" s="59">
        <f t="shared" si="214"/>
        <v>1</v>
      </c>
    </row>
    <row r="1103" spans="1:11" x14ac:dyDescent="0.25">
      <c r="A1103" s="19" t="s">
        <v>59</v>
      </c>
      <c r="B1103" s="20">
        <v>8</v>
      </c>
      <c r="C1103" s="19" t="s">
        <v>73</v>
      </c>
      <c r="D1103" s="62" t="str">
        <f t="shared" si="201"/>
        <v>BODYPUMP и GRIT8Дополнительные весовые диски 5 кг</v>
      </c>
      <c r="E1103" s="61">
        <f t="shared" si="215"/>
        <v>8</v>
      </c>
      <c r="F1103" s="19">
        <v>12</v>
      </c>
      <c r="G1103" s="187"/>
      <c r="K1103" s="59">
        <f t="shared" si="214"/>
        <v>1</v>
      </c>
    </row>
    <row r="1104" spans="1:11" x14ac:dyDescent="0.25">
      <c r="A1104" s="19" t="s">
        <v>59</v>
      </c>
      <c r="B1104" s="20">
        <v>8</v>
      </c>
      <c r="C1104" s="19" t="s">
        <v>75</v>
      </c>
      <c r="D1104" s="62" t="str">
        <f t="shared" si="201"/>
        <v>BODYPUMP и GRIT8Весовые диски 7,5 кг</v>
      </c>
      <c r="E1104" s="61">
        <f t="shared" si="215"/>
        <v>8</v>
      </c>
      <c r="F1104" s="19">
        <v>12</v>
      </c>
      <c r="G1104" s="187"/>
      <c r="K1104" s="59">
        <f t="shared" si="214"/>
        <v>1</v>
      </c>
    </row>
    <row r="1105" spans="1:11" x14ac:dyDescent="0.25">
      <c r="A1105" s="19" t="s">
        <v>59</v>
      </c>
      <c r="B1105" s="20">
        <v>8</v>
      </c>
      <c r="C1105" s="19" t="s">
        <v>76</v>
      </c>
      <c r="D1105" s="62" t="str">
        <f t="shared" si="201"/>
        <v>BODYPUMP и GRIT8Весовые диски 10 кг</v>
      </c>
      <c r="E1105" s="61">
        <f t="shared" si="215"/>
        <v>16</v>
      </c>
      <c r="F1105" s="19">
        <v>24</v>
      </c>
      <c r="G1105" s="187"/>
      <c r="K1105" s="59">
        <f t="shared" si="214"/>
        <v>2</v>
      </c>
    </row>
    <row r="1106" spans="1:11" x14ac:dyDescent="0.25">
      <c r="A1106" s="19" t="s">
        <v>59</v>
      </c>
      <c r="B1106" s="20">
        <v>8</v>
      </c>
      <c r="C1106" s="19" t="s">
        <v>81</v>
      </c>
      <c r="D1106" s="62" t="str">
        <f t="shared" si="201"/>
        <v xml:space="preserve">BODYPUMP и GRIT8Степперы SMARTSTEP (и 4 подставки) x 1 на человека </v>
      </c>
      <c r="E1106" s="61">
        <f t="shared" ref="E1106" si="216">E1097</f>
        <v>8</v>
      </c>
      <c r="F1106" s="19">
        <v>12</v>
      </c>
      <c r="G1106" s="78"/>
    </row>
    <row r="1107" spans="1:11" s="10" customFormat="1" x14ac:dyDescent="0.25">
      <c r="A1107" s="19" t="s">
        <v>59</v>
      </c>
      <c r="B1107" s="20">
        <v>8</v>
      </c>
      <c r="C1107" s="21" t="s">
        <v>80</v>
      </c>
      <c r="D1107" s="62" t="str">
        <f t="shared" si="201"/>
        <v>BODYPUMP и GRIT8Коврики MBX MAT</v>
      </c>
      <c r="E1107" s="92">
        <f t="shared" ref="E1107" si="217">E1106</f>
        <v>8</v>
      </c>
      <c r="F1107" s="21">
        <v>12</v>
      </c>
      <c r="G1107" s="29" t="s">
        <v>5</v>
      </c>
      <c r="H1107" s="11"/>
      <c r="I1107" s="11"/>
      <c r="J1107" s="34"/>
    </row>
    <row r="1108" spans="1:11" s="5" customFormat="1" x14ac:dyDescent="0.25">
      <c r="A1108" s="19" t="s">
        <v>59</v>
      </c>
      <c r="B1108" s="20">
        <v>8</v>
      </c>
      <c r="C1108" s="23" t="s">
        <v>88</v>
      </c>
      <c r="D1108" s="62" t="str">
        <f t="shared" si="201"/>
        <v>BODYPUMP и GRIT8Держатели ковриков MBX MAT RACK</v>
      </c>
      <c r="E1108" s="93">
        <v>1</v>
      </c>
      <c r="F1108" s="23">
        <v>1</v>
      </c>
      <c r="G1108" s="30"/>
      <c r="H1108" s="6"/>
      <c r="I1108" s="6"/>
      <c r="J1108" s="37"/>
    </row>
    <row r="1109" spans="1:11" x14ac:dyDescent="0.25">
      <c r="A1109" s="19" t="s">
        <v>59</v>
      </c>
      <c r="B1109" s="20">
        <v>7</v>
      </c>
      <c r="C1109" s="19" t="s">
        <v>83</v>
      </c>
      <c r="D1109" s="62" t="str">
        <f t="shared" si="201"/>
        <v>BODYPUMP и GRIT7Грифы SMARTBAR</v>
      </c>
      <c r="E1109" s="61">
        <v>7</v>
      </c>
      <c r="F1109" s="19">
        <v>12</v>
      </c>
      <c r="G1109" s="187" t="s">
        <v>28</v>
      </c>
      <c r="H1109" s="8" t="s">
        <v>11</v>
      </c>
      <c r="I1109" s="4" t="s">
        <v>7</v>
      </c>
      <c r="J1109" s="35" t="s">
        <v>8</v>
      </c>
    </row>
    <row r="1110" spans="1:11" x14ac:dyDescent="0.25">
      <c r="A1110" s="19" t="s">
        <v>59</v>
      </c>
      <c r="B1110" s="20">
        <v>7</v>
      </c>
      <c r="C1110" s="19" t="s">
        <v>3</v>
      </c>
      <c r="D1110" s="62" t="str">
        <f t="shared" si="201"/>
        <v>BODYPUMP и GRIT7WEIGHT SETS</v>
      </c>
      <c r="E1110" s="61">
        <v>7</v>
      </c>
      <c r="F1110" s="19">
        <v>12</v>
      </c>
      <c r="G1110" s="187"/>
      <c r="H1110" s="8" t="s">
        <v>10</v>
      </c>
      <c r="I1110" s="4" t="s">
        <v>7</v>
      </c>
      <c r="J1110" s="8" t="s">
        <v>12</v>
      </c>
    </row>
    <row r="1111" spans="1:11" x14ac:dyDescent="0.25">
      <c r="A1111" s="19" t="s">
        <v>59</v>
      </c>
      <c r="B1111" s="20">
        <v>7</v>
      </c>
      <c r="C1111" s="19" t="s">
        <v>70</v>
      </c>
      <c r="D1111" s="62" t="str">
        <f t="shared" si="201"/>
        <v>BODYPUMP и GRIT7Стойки</v>
      </c>
      <c r="E1111" s="61">
        <v>1</v>
      </c>
      <c r="F1111" s="19">
        <v>1</v>
      </c>
      <c r="G1111" s="187"/>
      <c r="H1111" s="8" t="s">
        <v>9</v>
      </c>
      <c r="I1111" s="4" t="s">
        <v>7</v>
      </c>
      <c r="J1111" s="35" t="s">
        <v>9</v>
      </c>
    </row>
    <row r="1112" spans="1:11" x14ac:dyDescent="0.25">
      <c r="A1112" s="19" t="s">
        <v>59</v>
      </c>
      <c r="B1112" s="20">
        <v>7</v>
      </c>
      <c r="C1112" s="19" t="s">
        <v>71</v>
      </c>
      <c r="D1112" s="62" t="str">
        <f t="shared" si="201"/>
        <v>BODYPUMP и GRIT7Дополнительные весовые диски 1 кг</v>
      </c>
      <c r="E1112" s="61">
        <f>$E$1109*K1112</f>
        <v>0</v>
      </c>
      <c r="F1112" s="19">
        <v>0</v>
      </c>
      <c r="G1112" s="187"/>
      <c r="H1112" s="4" t="s">
        <v>10</v>
      </c>
      <c r="I1112" s="4" t="s">
        <v>11</v>
      </c>
      <c r="J1112" s="36" t="s">
        <v>10</v>
      </c>
      <c r="K1112" s="59">
        <f t="shared" ref="K1112:K1117" si="218">F1112/$F$1049</f>
        <v>0</v>
      </c>
    </row>
    <row r="1113" spans="1:11" x14ac:dyDescent="0.25">
      <c r="A1113" s="19" t="s">
        <v>59</v>
      </c>
      <c r="B1113" s="20">
        <v>7</v>
      </c>
      <c r="C1113" s="19" t="s">
        <v>72</v>
      </c>
      <c r="D1113" s="62" t="str">
        <f t="shared" si="201"/>
        <v>BODYPUMP и GRIT7Дополнительные весовые диски 2,5 кг</v>
      </c>
      <c r="E1113" s="61">
        <f t="shared" ref="E1113:E1117" si="219">$E$1109*K1113</f>
        <v>7</v>
      </c>
      <c r="F1113" s="19">
        <v>12</v>
      </c>
      <c r="G1113" s="187"/>
      <c r="H1113" s="9" t="s">
        <v>17</v>
      </c>
      <c r="K1113" s="59">
        <f t="shared" si="218"/>
        <v>1</v>
      </c>
    </row>
    <row r="1114" spans="1:11" x14ac:dyDescent="0.25">
      <c r="A1114" s="19" t="s">
        <v>59</v>
      </c>
      <c r="B1114" s="20">
        <v>7</v>
      </c>
      <c r="C1114" s="19" t="s">
        <v>74</v>
      </c>
      <c r="D1114" s="62" t="str">
        <f t="shared" si="201"/>
        <v>BODYPUMP и GRIT7Весовые диски 3,7 кг</v>
      </c>
      <c r="E1114" s="61">
        <f t="shared" si="219"/>
        <v>7</v>
      </c>
      <c r="F1114" s="19">
        <v>12</v>
      </c>
      <c r="G1114" s="187"/>
      <c r="K1114" s="59">
        <f t="shared" si="218"/>
        <v>1</v>
      </c>
    </row>
    <row r="1115" spans="1:11" x14ac:dyDescent="0.25">
      <c r="A1115" s="19" t="s">
        <v>59</v>
      </c>
      <c r="B1115" s="20">
        <v>7</v>
      </c>
      <c r="C1115" s="19" t="s">
        <v>73</v>
      </c>
      <c r="D1115" s="62" t="str">
        <f t="shared" si="201"/>
        <v>BODYPUMP и GRIT7Дополнительные весовые диски 5 кг</v>
      </c>
      <c r="E1115" s="61">
        <f t="shared" si="219"/>
        <v>7</v>
      </c>
      <c r="F1115" s="19">
        <v>12</v>
      </c>
      <c r="G1115" s="187"/>
      <c r="K1115" s="59">
        <f t="shared" si="218"/>
        <v>1</v>
      </c>
    </row>
    <row r="1116" spans="1:11" x14ac:dyDescent="0.25">
      <c r="A1116" s="19" t="s">
        <v>59</v>
      </c>
      <c r="B1116" s="20">
        <v>7</v>
      </c>
      <c r="C1116" s="19" t="s">
        <v>75</v>
      </c>
      <c r="D1116" s="62" t="str">
        <f t="shared" si="201"/>
        <v>BODYPUMP и GRIT7Весовые диски 7,5 кг</v>
      </c>
      <c r="E1116" s="61">
        <f t="shared" si="219"/>
        <v>7</v>
      </c>
      <c r="F1116" s="19">
        <v>12</v>
      </c>
      <c r="G1116" s="187"/>
      <c r="K1116" s="59">
        <f t="shared" si="218"/>
        <v>1</v>
      </c>
    </row>
    <row r="1117" spans="1:11" x14ac:dyDescent="0.25">
      <c r="A1117" s="19" t="s">
        <v>59</v>
      </c>
      <c r="B1117" s="20">
        <v>7</v>
      </c>
      <c r="C1117" s="19" t="s">
        <v>76</v>
      </c>
      <c r="D1117" s="62" t="str">
        <f t="shared" si="201"/>
        <v>BODYPUMP и GRIT7Весовые диски 10 кг</v>
      </c>
      <c r="E1117" s="61">
        <f t="shared" si="219"/>
        <v>14</v>
      </c>
      <c r="F1117" s="19">
        <v>24</v>
      </c>
      <c r="G1117" s="187"/>
      <c r="K1117" s="59">
        <f t="shared" si="218"/>
        <v>2</v>
      </c>
    </row>
    <row r="1118" spans="1:11" x14ac:dyDescent="0.25">
      <c r="A1118" s="19" t="s">
        <v>59</v>
      </c>
      <c r="B1118" s="20">
        <v>7</v>
      </c>
      <c r="C1118" s="19" t="s">
        <v>81</v>
      </c>
      <c r="D1118" s="62" t="str">
        <f t="shared" si="201"/>
        <v xml:space="preserve">BODYPUMP и GRIT7Степперы SMARTSTEP (и 4 подставки) x 1 на человека </v>
      </c>
      <c r="E1118" s="61">
        <f t="shared" ref="E1118" si="220">E1109</f>
        <v>7</v>
      </c>
      <c r="F1118" s="19">
        <v>12</v>
      </c>
      <c r="G1118" s="78"/>
    </row>
    <row r="1119" spans="1:11" s="10" customFormat="1" x14ac:dyDescent="0.25">
      <c r="A1119" s="19" t="s">
        <v>59</v>
      </c>
      <c r="B1119" s="20">
        <v>7</v>
      </c>
      <c r="C1119" s="21" t="s">
        <v>80</v>
      </c>
      <c r="D1119" s="62" t="str">
        <f t="shared" si="201"/>
        <v>BODYPUMP и GRIT7Коврики MBX MAT</v>
      </c>
      <c r="E1119" s="92">
        <f t="shared" ref="E1119" si="221">E1118</f>
        <v>7</v>
      </c>
      <c r="F1119" s="21">
        <v>12</v>
      </c>
      <c r="G1119" s="29" t="s">
        <v>5</v>
      </c>
      <c r="H1119" s="11"/>
      <c r="I1119" s="11"/>
      <c r="J1119" s="34"/>
    </row>
    <row r="1120" spans="1:11" s="5" customFormat="1" x14ac:dyDescent="0.25">
      <c r="A1120" s="19" t="s">
        <v>59</v>
      </c>
      <c r="B1120" s="20">
        <v>7</v>
      </c>
      <c r="C1120" s="23" t="s">
        <v>88</v>
      </c>
      <c r="D1120" s="62" t="str">
        <f t="shared" si="201"/>
        <v>BODYPUMP и GRIT7Держатели ковриков MBX MAT RACK</v>
      </c>
      <c r="E1120" s="93">
        <v>1</v>
      </c>
      <c r="F1120" s="23">
        <v>1</v>
      </c>
      <c r="G1120" s="30"/>
      <c r="H1120" s="6"/>
      <c r="I1120" s="6"/>
      <c r="J1120" s="37"/>
    </row>
    <row r="1121" spans="1:11" x14ac:dyDescent="0.25">
      <c r="A1121" s="19" t="s">
        <v>59</v>
      </c>
      <c r="B1121" s="20">
        <v>6</v>
      </c>
      <c r="C1121" s="19" t="s">
        <v>83</v>
      </c>
      <c r="D1121" s="62" t="str">
        <f t="shared" si="201"/>
        <v>BODYPUMP и GRIT6Грифы SMARTBAR</v>
      </c>
      <c r="E1121" s="61">
        <v>6</v>
      </c>
      <c r="F1121" s="19">
        <v>12</v>
      </c>
      <c r="G1121" s="187" t="s">
        <v>28</v>
      </c>
      <c r="H1121" s="8" t="s">
        <v>11</v>
      </c>
      <c r="I1121" s="4" t="s">
        <v>7</v>
      </c>
      <c r="J1121" s="35" t="s">
        <v>8</v>
      </c>
    </row>
    <row r="1122" spans="1:11" x14ac:dyDescent="0.25">
      <c r="A1122" s="19" t="s">
        <v>59</v>
      </c>
      <c r="B1122" s="20">
        <v>6</v>
      </c>
      <c r="C1122" s="19" t="s">
        <v>3</v>
      </c>
      <c r="D1122" s="62" t="str">
        <f t="shared" si="201"/>
        <v>BODYPUMP и GRIT6WEIGHT SETS</v>
      </c>
      <c r="E1122" s="61">
        <v>6</v>
      </c>
      <c r="F1122" s="19">
        <v>12</v>
      </c>
      <c r="G1122" s="187"/>
      <c r="H1122" s="8" t="s">
        <v>10</v>
      </c>
      <c r="I1122" s="4" t="s">
        <v>7</v>
      </c>
      <c r="J1122" s="8" t="s">
        <v>12</v>
      </c>
    </row>
    <row r="1123" spans="1:11" x14ac:dyDescent="0.25">
      <c r="A1123" s="19" t="s">
        <v>59</v>
      </c>
      <c r="B1123" s="20">
        <v>6</v>
      </c>
      <c r="C1123" s="19" t="s">
        <v>70</v>
      </c>
      <c r="D1123" s="62" t="str">
        <f t="shared" si="201"/>
        <v>BODYPUMP и GRIT6Стойки</v>
      </c>
      <c r="E1123" s="61">
        <v>1</v>
      </c>
      <c r="F1123" s="19">
        <v>1</v>
      </c>
      <c r="G1123" s="187"/>
      <c r="H1123" s="8" t="s">
        <v>9</v>
      </c>
      <c r="I1123" s="4" t="s">
        <v>7</v>
      </c>
      <c r="J1123" s="35" t="s">
        <v>9</v>
      </c>
    </row>
    <row r="1124" spans="1:11" x14ac:dyDescent="0.25">
      <c r="A1124" s="19" t="s">
        <v>59</v>
      </c>
      <c r="B1124" s="20">
        <v>6</v>
      </c>
      <c r="C1124" s="19" t="s">
        <v>71</v>
      </c>
      <c r="D1124" s="62" t="str">
        <f t="shared" si="201"/>
        <v>BODYPUMP и GRIT6Дополнительные весовые диски 1 кг</v>
      </c>
      <c r="E1124" s="61">
        <f>$E$1121*K1124</f>
        <v>0</v>
      </c>
      <c r="F1124" s="19">
        <v>0</v>
      </c>
      <c r="G1124" s="187"/>
      <c r="H1124" s="4" t="s">
        <v>10</v>
      </c>
      <c r="I1124" s="4" t="s">
        <v>11</v>
      </c>
      <c r="J1124" s="36" t="s">
        <v>10</v>
      </c>
      <c r="K1124" s="59">
        <f t="shared" ref="K1124:K1129" si="222">F1124/$F$1049</f>
        <v>0</v>
      </c>
    </row>
    <row r="1125" spans="1:11" x14ac:dyDescent="0.25">
      <c r="A1125" s="19" t="s">
        <v>59</v>
      </c>
      <c r="B1125" s="20">
        <v>6</v>
      </c>
      <c r="C1125" s="19" t="s">
        <v>72</v>
      </c>
      <c r="D1125" s="62" t="str">
        <f t="shared" ref="D1125:D1188" si="223">A1125&amp;B1125&amp;C1125</f>
        <v>BODYPUMP и GRIT6Дополнительные весовые диски 2,5 кг</v>
      </c>
      <c r="E1125" s="61">
        <f t="shared" ref="E1125:E1129" si="224">$E$1121*K1125</f>
        <v>6</v>
      </c>
      <c r="F1125" s="19">
        <v>12</v>
      </c>
      <c r="G1125" s="187"/>
      <c r="H1125" s="9" t="s">
        <v>17</v>
      </c>
      <c r="K1125" s="59">
        <f t="shared" si="222"/>
        <v>1</v>
      </c>
    </row>
    <row r="1126" spans="1:11" x14ac:dyDescent="0.25">
      <c r="A1126" s="19" t="s">
        <v>59</v>
      </c>
      <c r="B1126" s="20">
        <v>6</v>
      </c>
      <c r="C1126" s="19" t="s">
        <v>74</v>
      </c>
      <c r="D1126" s="62" t="str">
        <f t="shared" si="223"/>
        <v>BODYPUMP и GRIT6Весовые диски 3,7 кг</v>
      </c>
      <c r="E1126" s="61">
        <f t="shared" si="224"/>
        <v>6</v>
      </c>
      <c r="F1126" s="19">
        <v>12</v>
      </c>
      <c r="G1126" s="187"/>
      <c r="K1126" s="59">
        <f t="shared" si="222"/>
        <v>1</v>
      </c>
    </row>
    <row r="1127" spans="1:11" x14ac:dyDescent="0.25">
      <c r="A1127" s="19" t="s">
        <v>59</v>
      </c>
      <c r="B1127" s="20">
        <v>6</v>
      </c>
      <c r="C1127" s="19" t="s">
        <v>73</v>
      </c>
      <c r="D1127" s="62" t="str">
        <f t="shared" si="223"/>
        <v>BODYPUMP и GRIT6Дополнительные весовые диски 5 кг</v>
      </c>
      <c r="E1127" s="61">
        <f t="shared" si="224"/>
        <v>6</v>
      </c>
      <c r="F1127" s="19">
        <v>12</v>
      </c>
      <c r="G1127" s="187"/>
      <c r="K1127" s="59">
        <f t="shared" si="222"/>
        <v>1</v>
      </c>
    </row>
    <row r="1128" spans="1:11" x14ac:dyDescent="0.25">
      <c r="A1128" s="19" t="s">
        <v>59</v>
      </c>
      <c r="B1128" s="20">
        <v>6</v>
      </c>
      <c r="C1128" s="19" t="s">
        <v>75</v>
      </c>
      <c r="D1128" s="62" t="str">
        <f t="shared" si="223"/>
        <v>BODYPUMP и GRIT6Весовые диски 7,5 кг</v>
      </c>
      <c r="E1128" s="61">
        <f t="shared" si="224"/>
        <v>6</v>
      </c>
      <c r="F1128" s="19">
        <v>12</v>
      </c>
      <c r="G1128" s="187"/>
      <c r="K1128" s="59">
        <f t="shared" si="222"/>
        <v>1</v>
      </c>
    </row>
    <row r="1129" spans="1:11" x14ac:dyDescent="0.25">
      <c r="A1129" s="19" t="s">
        <v>59</v>
      </c>
      <c r="B1129" s="20">
        <v>6</v>
      </c>
      <c r="C1129" s="19" t="s">
        <v>76</v>
      </c>
      <c r="D1129" s="62" t="str">
        <f t="shared" si="223"/>
        <v>BODYPUMP и GRIT6Весовые диски 10 кг</v>
      </c>
      <c r="E1129" s="61">
        <f t="shared" si="224"/>
        <v>12</v>
      </c>
      <c r="F1129" s="19">
        <v>24</v>
      </c>
      <c r="G1129" s="187"/>
      <c r="K1129" s="59">
        <f t="shared" si="222"/>
        <v>2</v>
      </c>
    </row>
    <row r="1130" spans="1:11" x14ac:dyDescent="0.25">
      <c r="A1130" s="19" t="s">
        <v>59</v>
      </c>
      <c r="B1130" s="20">
        <v>6</v>
      </c>
      <c r="C1130" s="19" t="s">
        <v>81</v>
      </c>
      <c r="D1130" s="62" t="str">
        <f t="shared" si="223"/>
        <v xml:space="preserve">BODYPUMP и GRIT6Степперы SMARTSTEP (и 4 подставки) x 1 на человека </v>
      </c>
      <c r="E1130" s="61">
        <f t="shared" ref="E1130" si="225">E1121</f>
        <v>6</v>
      </c>
      <c r="F1130" s="19">
        <v>12</v>
      </c>
      <c r="G1130" s="78"/>
    </row>
    <row r="1131" spans="1:11" s="10" customFormat="1" x14ac:dyDescent="0.25">
      <c r="A1131" s="19" t="s">
        <v>59</v>
      </c>
      <c r="B1131" s="20">
        <v>6</v>
      </c>
      <c r="C1131" s="21" t="s">
        <v>80</v>
      </c>
      <c r="D1131" s="62" t="str">
        <f t="shared" si="223"/>
        <v>BODYPUMP и GRIT6Коврики MBX MAT</v>
      </c>
      <c r="E1131" s="92">
        <f t="shared" ref="E1131" si="226">E1130</f>
        <v>6</v>
      </c>
      <c r="F1131" s="21">
        <v>12</v>
      </c>
      <c r="G1131" s="29" t="s">
        <v>5</v>
      </c>
      <c r="H1131" s="11"/>
      <c r="I1131" s="11"/>
      <c r="J1131" s="34"/>
    </row>
    <row r="1132" spans="1:11" s="5" customFormat="1" x14ac:dyDescent="0.25">
      <c r="A1132" s="19" t="s">
        <v>59</v>
      </c>
      <c r="B1132" s="20">
        <v>6</v>
      </c>
      <c r="C1132" s="23" t="s">
        <v>88</v>
      </c>
      <c r="D1132" s="62" t="str">
        <f t="shared" si="223"/>
        <v>BODYPUMP и GRIT6Держатели ковриков MBX MAT RACK</v>
      </c>
      <c r="E1132" s="93">
        <v>1</v>
      </c>
      <c r="F1132" s="23">
        <v>1</v>
      </c>
      <c r="G1132" s="30"/>
      <c r="H1132" s="6"/>
      <c r="I1132" s="6"/>
      <c r="J1132" s="37"/>
    </row>
    <row r="1133" spans="1:11" x14ac:dyDescent="0.25">
      <c r="A1133" s="19" t="s">
        <v>59</v>
      </c>
      <c r="B1133" s="20">
        <v>5</v>
      </c>
      <c r="C1133" s="19" t="s">
        <v>83</v>
      </c>
      <c r="D1133" s="62" t="str">
        <f t="shared" si="223"/>
        <v>BODYPUMP и GRIT5Грифы SMARTBAR</v>
      </c>
      <c r="E1133" s="61">
        <v>5</v>
      </c>
      <c r="F1133" s="19">
        <v>12</v>
      </c>
      <c r="G1133" s="187" t="s">
        <v>28</v>
      </c>
      <c r="H1133" s="8" t="s">
        <v>11</v>
      </c>
      <c r="I1133" s="4" t="s">
        <v>7</v>
      </c>
      <c r="J1133" s="35" t="s">
        <v>8</v>
      </c>
    </row>
    <row r="1134" spans="1:11" x14ac:dyDescent="0.25">
      <c r="A1134" s="19" t="s">
        <v>59</v>
      </c>
      <c r="B1134" s="20">
        <v>5</v>
      </c>
      <c r="C1134" s="19" t="s">
        <v>3</v>
      </c>
      <c r="D1134" s="62" t="str">
        <f t="shared" si="223"/>
        <v>BODYPUMP и GRIT5WEIGHT SETS</v>
      </c>
      <c r="E1134" s="61">
        <v>5</v>
      </c>
      <c r="F1134" s="19">
        <v>12</v>
      </c>
      <c r="G1134" s="187"/>
      <c r="H1134" s="8" t="s">
        <v>10</v>
      </c>
      <c r="I1134" s="4" t="s">
        <v>7</v>
      </c>
      <c r="J1134" s="8" t="s">
        <v>12</v>
      </c>
    </row>
    <row r="1135" spans="1:11" x14ac:dyDescent="0.25">
      <c r="A1135" s="19" t="s">
        <v>59</v>
      </c>
      <c r="B1135" s="20">
        <v>5</v>
      </c>
      <c r="C1135" s="19" t="s">
        <v>70</v>
      </c>
      <c r="D1135" s="62" t="str">
        <f t="shared" si="223"/>
        <v>BODYPUMP и GRIT5Стойки</v>
      </c>
      <c r="E1135" s="61">
        <v>1</v>
      </c>
      <c r="F1135" s="19">
        <v>1</v>
      </c>
      <c r="G1135" s="187"/>
      <c r="H1135" s="8" t="s">
        <v>9</v>
      </c>
      <c r="I1135" s="4" t="s">
        <v>7</v>
      </c>
      <c r="J1135" s="35" t="s">
        <v>9</v>
      </c>
    </row>
    <row r="1136" spans="1:11" x14ac:dyDescent="0.25">
      <c r="A1136" s="19" t="s">
        <v>59</v>
      </c>
      <c r="B1136" s="20">
        <v>5</v>
      </c>
      <c r="C1136" s="19" t="s">
        <v>71</v>
      </c>
      <c r="D1136" s="62" t="str">
        <f t="shared" si="223"/>
        <v>BODYPUMP и GRIT5Дополнительные весовые диски 1 кг</v>
      </c>
      <c r="E1136" s="61">
        <f>$E$1133*K1136</f>
        <v>0</v>
      </c>
      <c r="F1136" s="19">
        <v>0</v>
      </c>
      <c r="G1136" s="187"/>
      <c r="H1136" s="4" t="s">
        <v>10</v>
      </c>
      <c r="I1136" s="4" t="s">
        <v>11</v>
      </c>
      <c r="J1136" s="36" t="s">
        <v>10</v>
      </c>
      <c r="K1136" s="59">
        <f t="shared" ref="K1136:K1141" si="227">F1136/$F$1049</f>
        <v>0</v>
      </c>
    </row>
    <row r="1137" spans="1:11" x14ac:dyDescent="0.25">
      <c r="A1137" s="19" t="s">
        <v>59</v>
      </c>
      <c r="B1137" s="20">
        <v>5</v>
      </c>
      <c r="C1137" s="19" t="s">
        <v>72</v>
      </c>
      <c r="D1137" s="62" t="str">
        <f t="shared" si="223"/>
        <v>BODYPUMP и GRIT5Дополнительные весовые диски 2,5 кг</v>
      </c>
      <c r="E1137" s="61">
        <f t="shared" ref="E1137:E1141" si="228">$E$1133*K1137</f>
        <v>5</v>
      </c>
      <c r="F1137" s="19">
        <v>12</v>
      </c>
      <c r="G1137" s="187"/>
      <c r="H1137" s="9" t="s">
        <v>17</v>
      </c>
      <c r="K1137" s="59">
        <f t="shared" si="227"/>
        <v>1</v>
      </c>
    </row>
    <row r="1138" spans="1:11" x14ac:dyDescent="0.25">
      <c r="A1138" s="19" t="s">
        <v>59</v>
      </c>
      <c r="B1138" s="20">
        <v>5</v>
      </c>
      <c r="C1138" s="19" t="s">
        <v>74</v>
      </c>
      <c r="D1138" s="62" t="str">
        <f t="shared" si="223"/>
        <v>BODYPUMP и GRIT5Весовые диски 3,7 кг</v>
      </c>
      <c r="E1138" s="61">
        <f t="shared" si="228"/>
        <v>5</v>
      </c>
      <c r="F1138" s="19">
        <v>12</v>
      </c>
      <c r="G1138" s="187"/>
      <c r="K1138" s="59">
        <f t="shared" si="227"/>
        <v>1</v>
      </c>
    </row>
    <row r="1139" spans="1:11" x14ac:dyDescent="0.25">
      <c r="A1139" s="19" t="s">
        <v>59</v>
      </c>
      <c r="B1139" s="20">
        <v>5</v>
      </c>
      <c r="C1139" s="19" t="s">
        <v>73</v>
      </c>
      <c r="D1139" s="62" t="str">
        <f t="shared" si="223"/>
        <v>BODYPUMP и GRIT5Дополнительные весовые диски 5 кг</v>
      </c>
      <c r="E1139" s="61">
        <f t="shared" si="228"/>
        <v>5</v>
      </c>
      <c r="F1139" s="19">
        <v>12</v>
      </c>
      <c r="G1139" s="187"/>
      <c r="K1139" s="59">
        <f t="shared" si="227"/>
        <v>1</v>
      </c>
    </row>
    <row r="1140" spans="1:11" x14ac:dyDescent="0.25">
      <c r="A1140" s="19" t="s">
        <v>59</v>
      </c>
      <c r="B1140" s="20">
        <v>5</v>
      </c>
      <c r="C1140" s="19" t="s">
        <v>75</v>
      </c>
      <c r="D1140" s="62" t="str">
        <f t="shared" si="223"/>
        <v>BODYPUMP и GRIT5Весовые диски 7,5 кг</v>
      </c>
      <c r="E1140" s="61">
        <f t="shared" si="228"/>
        <v>5</v>
      </c>
      <c r="F1140" s="19">
        <v>12</v>
      </c>
      <c r="G1140" s="187"/>
      <c r="K1140" s="59">
        <f t="shared" si="227"/>
        <v>1</v>
      </c>
    </row>
    <row r="1141" spans="1:11" x14ac:dyDescent="0.25">
      <c r="A1141" s="19" t="s">
        <v>59</v>
      </c>
      <c r="B1141" s="20">
        <v>5</v>
      </c>
      <c r="C1141" s="19" t="s">
        <v>76</v>
      </c>
      <c r="D1141" s="62" t="str">
        <f t="shared" si="223"/>
        <v>BODYPUMP и GRIT5Весовые диски 10 кг</v>
      </c>
      <c r="E1141" s="61">
        <f t="shared" si="228"/>
        <v>10</v>
      </c>
      <c r="F1141" s="19">
        <v>24</v>
      </c>
      <c r="G1141" s="187"/>
      <c r="K1141" s="59">
        <f t="shared" si="227"/>
        <v>2</v>
      </c>
    </row>
    <row r="1142" spans="1:11" x14ac:dyDescent="0.25">
      <c r="A1142" s="19" t="s">
        <v>59</v>
      </c>
      <c r="B1142" s="20">
        <v>5</v>
      </c>
      <c r="C1142" s="19" t="s">
        <v>81</v>
      </c>
      <c r="D1142" s="62" t="str">
        <f t="shared" si="223"/>
        <v xml:space="preserve">BODYPUMP и GRIT5Степперы SMARTSTEP (и 4 подставки) x 1 на человека </v>
      </c>
      <c r="E1142" s="61">
        <f t="shared" ref="E1142" si="229">E1133</f>
        <v>5</v>
      </c>
      <c r="F1142" s="19">
        <v>12</v>
      </c>
      <c r="G1142" s="78"/>
    </row>
    <row r="1143" spans="1:11" s="10" customFormat="1" x14ac:dyDescent="0.25">
      <c r="A1143" s="19" t="s">
        <v>59</v>
      </c>
      <c r="B1143" s="20">
        <v>5</v>
      </c>
      <c r="C1143" s="21" t="s">
        <v>80</v>
      </c>
      <c r="D1143" s="62" t="str">
        <f t="shared" si="223"/>
        <v>BODYPUMP и GRIT5Коврики MBX MAT</v>
      </c>
      <c r="E1143" s="92">
        <f t="shared" ref="E1143" si="230">E1142</f>
        <v>5</v>
      </c>
      <c r="F1143" s="21">
        <v>12</v>
      </c>
      <c r="G1143" s="29" t="s">
        <v>5</v>
      </c>
      <c r="H1143" s="11"/>
      <c r="I1143" s="11"/>
      <c r="J1143" s="34"/>
    </row>
    <row r="1144" spans="1:11" s="5" customFormat="1" x14ac:dyDescent="0.25">
      <c r="A1144" s="19" t="s">
        <v>59</v>
      </c>
      <c r="B1144" s="20">
        <v>5</v>
      </c>
      <c r="C1144" s="23" t="s">
        <v>88</v>
      </c>
      <c r="D1144" s="62" t="str">
        <f t="shared" si="223"/>
        <v>BODYPUMP и GRIT5Держатели ковриков MBX MAT RACK</v>
      </c>
      <c r="E1144" s="93">
        <v>1</v>
      </c>
      <c r="F1144" s="23">
        <v>1</v>
      </c>
      <c r="G1144" s="30"/>
      <c r="H1144" s="6"/>
      <c r="I1144" s="6"/>
      <c r="J1144" s="37"/>
    </row>
    <row r="1145" spans="1:11" x14ac:dyDescent="0.25">
      <c r="A1145" s="19" t="s">
        <v>59</v>
      </c>
      <c r="B1145" s="20">
        <v>4</v>
      </c>
      <c r="C1145" s="19" t="s">
        <v>83</v>
      </c>
      <c r="D1145" s="62" t="str">
        <f t="shared" si="223"/>
        <v>BODYPUMP и GRIT4Грифы SMARTBAR</v>
      </c>
      <c r="E1145" s="61">
        <v>4</v>
      </c>
      <c r="F1145" s="19">
        <v>12</v>
      </c>
      <c r="G1145" s="187" t="s">
        <v>28</v>
      </c>
      <c r="H1145" s="8" t="s">
        <v>11</v>
      </c>
      <c r="I1145" s="4" t="s">
        <v>7</v>
      </c>
      <c r="J1145" s="35" t="s">
        <v>8</v>
      </c>
    </row>
    <row r="1146" spans="1:11" x14ac:dyDescent="0.25">
      <c r="A1146" s="19" t="s">
        <v>59</v>
      </c>
      <c r="B1146" s="20">
        <v>4</v>
      </c>
      <c r="C1146" s="19" t="s">
        <v>3</v>
      </c>
      <c r="D1146" s="62" t="str">
        <f t="shared" si="223"/>
        <v>BODYPUMP и GRIT4WEIGHT SETS</v>
      </c>
      <c r="E1146" s="61">
        <v>4</v>
      </c>
      <c r="F1146" s="19">
        <v>12</v>
      </c>
      <c r="G1146" s="187"/>
      <c r="H1146" s="8" t="s">
        <v>10</v>
      </c>
      <c r="I1146" s="4" t="s">
        <v>7</v>
      </c>
      <c r="J1146" s="8" t="s">
        <v>12</v>
      </c>
    </row>
    <row r="1147" spans="1:11" x14ac:dyDescent="0.25">
      <c r="A1147" s="19" t="s">
        <v>59</v>
      </c>
      <c r="B1147" s="20">
        <v>4</v>
      </c>
      <c r="C1147" s="19" t="s">
        <v>70</v>
      </c>
      <c r="D1147" s="62" t="str">
        <f t="shared" si="223"/>
        <v>BODYPUMP и GRIT4Стойки</v>
      </c>
      <c r="E1147" s="61">
        <v>1</v>
      </c>
      <c r="F1147" s="19">
        <v>1</v>
      </c>
      <c r="G1147" s="187"/>
      <c r="H1147" s="8" t="s">
        <v>9</v>
      </c>
      <c r="I1147" s="4" t="s">
        <v>7</v>
      </c>
      <c r="J1147" s="35" t="s">
        <v>9</v>
      </c>
    </row>
    <row r="1148" spans="1:11" x14ac:dyDescent="0.25">
      <c r="A1148" s="19" t="s">
        <v>59</v>
      </c>
      <c r="B1148" s="20">
        <v>4</v>
      </c>
      <c r="C1148" s="19" t="s">
        <v>71</v>
      </c>
      <c r="D1148" s="62" t="str">
        <f t="shared" si="223"/>
        <v>BODYPUMP и GRIT4Дополнительные весовые диски 1 кг</v>
      </c>
      <c r="E1148" s="61">
        <f>$E$1145*K1148</f>
        <v>0</v>
      </c>
      <c r="F1148" s="19">
        <v>0</v>
      </c>
      <c r="G1148" s="187"/>
      <c r="H1148" s="4" t="s">
        <v>10</v>
      </c>
      <c r="I1148" s="4" t="s">
        <v>11</v>
      </c>
      <c r="J1148" s="36" t="s">
        <v>10</v>
      </c>
      <c r="K1148" s="59">
        <f t="shared" ref="K1148:K1153" si="231">F1148/$F$1049</f>
        <v>0</v>
      </c>
    </row>
    <row r="1149" spans="1:11" x14ac:dyDescent="0.25">
      <c r="A1149" s="19" t="s">
        <v>59</v>
      </c>
      <c r="B1149" s="20">
        <v>4</v>
      </c>
      <c r="C1149" s="19" t="s">
        <v>72</v>
      </c>
      <c r="D1149" s="62" t="str">
        <f t="shared" si="223"/>
        <v>BODYPUMP и GRIT4Дополнительные весовые диски 2,5 кг</v>
      </c>
      <c r="E1149" s="61">
        <f t="shared" ref="E1149:E1153" si="232">$E$1145*K1149</f>
        <v>4</v>
      </c>
      <c r="F1149" s="19">
        <v>12</v>
      </c>
      <c r="G1149" s="187"/>
      <c r="H1149" s="9" t="s">
        <v>17</v>
      </c>
      <c r="K1149" s="59">
        <f t="shared" si="231"/>
        <v>1</v>
      </c>
    </row>
    <row r="1150" spans="1:11" x14ac:dyDescent="0.25">
      <c r="A1150" s="19" t="s">
        <v>59</v>
      </c>
      <c r="B1150" s="20">
        <v>4</v>
      </c>
      <c r="C1150" s="19" t="s">
        <v>74</v>
      </c>
      <c r="D1150" s="62" t="str">
        <f t="shared" si="223"/>
        <v>BODYPUMP и GRIT4Весовые диски 3,7 кг</v>
      </c>
      <c r="E1150" s="61">
        <f t="shared" si="232"/>
        <v>4</v>
      </c>
      <c r="F1150" s="19">
        <v>12</v>
      </c>
      <c r="G1150" s="187"/>
      <c r="K1150" s="59">
        <f t="shared" si="231"/>
        <v>1</v>
      </c>
    </row>
    <row r="1151" spans="1:11" x14ac:dyDescent="0.25">
      <c r="A1151" s="19" t="s">
        <v>59</v>
      </c>
      <c r="B1151" s="20">
        <v>4</v>
      </c>
      <c r="C1151" s="19" t="s">
        <v>73</v>
      </c>
      <c r="D1151" s="62" t="str">
        <f t="shared" si="223"/>
        <v>BODYPUMP и GRIT4Дополнительные весовые диски 5 кг</v>
      </c>
      <c r="E1151" s="61">
        <f t="shared" si="232"/>
        <v>4</v>
      </c>
      <c r="F1151" s="19">
        <v>12</v>
      </c>
      <c r="G1151" s="187"/>
      <c r="K1151" s="59">
        <f t="shared" si="231"/>
        <v>1</v>
      </c>
    </row>
    <row r="1152" spans="1:11" x14ac:dyDescent="0.25">
      <c r="A1152" s="19" t="s">
        <v>59</v>
      </c>
      <c r="B1152" s="20">
        <v>4</v>
      </c>
      <c r="C1152" s="19" t="s">
        <v>75</v>
      </c>
      <c r="D1152" s="62" t="str">
        <f t="shared" si="223"/>
        <v>BODYPUMP и GRIT4Весовые диски 7,5 кг</v>
      </c>
      <c r="E1152" s="61">
        <f t="shared" si="232"/>
        <v>4</v>
      </c>
      <c r="F1152" s="19">
        <v>12</v>
      </c>
      <c r="G1152" s="187"/>
      <c r="K1152" s="59">
        <f t="shared" si="231"/>
        <v>1</v>
      </c>
    </row>
    <row r="1153" spans="1:11" x14ac:dyDescent="0.25">
      <c r="A1153" s="19" t="s">
        <v>59</v>
      </c>
      <c r="B1153" s="20">
        <v>4</v>
      </c>
      <c r="C1153" s="19" t="s">
        <v>76</v>
      </c>
      <c r="D1153" s="62" t="str">
        <f t="shared" si="223"/>
        <v>BODYPUMP и GRIT4Весовые диски 10 кг</v>
      </c>
      <c r="E1153" s="61">
        <f t="shared" si="232"/>
        <v>8</v>
      </c>
      <c r="F1153" s="19">
        <v>24</v>
      </c>
      <c r="G1153" s="187"/>
      <c r="K1153" s="59">
        <f t="shared" si="231"/>
        <v>2</v>
      </c>
    </row>
    <row r="1154" spans="1:11" x14ac:dyDescent="0.25">
      <c r="A1154" s="19" t="s">
        <v>59</v>
      </c>
      <c r="B1154" s="20">
        <v>4</v>
      </c>
      <c r="C1154" s="19" t="s">
        <v>81</v>
      </c>
      <c r="D1154" s="62" t="str">
        <f t="shared" si="223"/>
        <v xml:space="preserve">BODYPUMP и GRIT4Степперы SMARTSTEP (и 4 подставки) x 1 на человека </v>
      </c>
      <c r="E1154" s="61">
        <f t="shared" ref="E1154" si="233">E1145</f>
        <v>4</v>
      </c>
      <c r="F1154" s="19">
        <v>12</v>
      </c>
      <c r="G1154" s="78"/>
    </row>
    <row r="1155" spans="1:11" s="10" customFormat="1" x14ac:dyDescent="0.25">
      <c r="A1155" s="19" t="s">
        <v>59</v>
      </c>
      <c r="B1155" s="20">
        <v>4</v>
      </c>
      <c r="C1155" s="21" t="s">
        <v>80</v>
      </c>
      <c r="D1155" s="62" t="str">
        <f t="shared" si="223"/>
        <v>BODYPUMP и GRIT4Коврики MBX MAT</v>
      </c>
      <c r="E1155" s="92">
        <f t="shared" ref="E1155" si="234">E1154</f>
        <v>4</v>
      </c>
      <c r="F1155" s="21">
        <v>12</v>
      </c>
      <c r="G1155" s="29" t="s">
        <v>5</v>
      </c>
      <c r="H1155" s="11"/>
      <c r="I1155" s="11"/>
      <c r="J1155" s="34"/>
    </row>
    <row r="1156" spans="1:11" s="5" customFormat="1" x14ac:dyDescent="0.25">
      <c r="A1156" s="19" t="s">
        <v>59</v>
      </c>
      <c r="B1156" s="20">
        <v>4</v>
      </c>
      <c r="C1156" s="23" t="s">
        <v>88</v>
      </c>
      <c r="D1156" s="62" t="str">
        <f t="shared" si="223"/>
        <v>BODYPUMP и GRIT4Держатели ковриков MBX MAT RACK</v>
      </c>
      <c r="E1156" s="93">
        <v>1</v>
      </c>
      <c r="F1156" s="23">
        <v>1</v>
      </c>
      <c r="G1156" s="30"/>
      <c r="H1156" s="6"/>
      <c r="I1156" s="6"/>
      <c r="J1156" s="37"/>
    </row>
    <row r="1157" spans="1:11" x14ac:dyDescent="0.25">
      <c r="A1157" s="19" t="s">
        <v>59</v>
      </c>
      <c r="B1157" s="20">
        <v>3</v>
      </c>
      <c r="C1157" s="19" t="s">
        <v>83</v>
      </c>
      <c r="D1157" s="62" t="str">
        <f t="shared" si="223"/>
        <v>BODYPUMP и GRIT3Грифы SMARTBAR</v>
      </c>
      <c r="E1157" s="61">
        <v>3</v>
      </c>
      <c r="F1157" s="19">
        <v>12</v>
      </c>
      <c r="G1157" s="187" t="s">
        <v>28</v>
      </c>
      <c r="H1157" s="8" t="s">
        <v>11</v>
      </c>
      <c r="I1157" s="4" t="s">
        <v>7</v>
      </c>
      <c r="J1157" s="35" t="s">
        <v>8</v>
      </c>
    </row>
    <row r="1158" spans="1:11" x14ac:dyDescent="0.25">
      <c r="A1158" s="19" t="s">
        <v>59</v>
      </c>
      <c r="B1158" s="20">
        <v>3</v>
      </c>
      <c r="C1158" s="19" t="s">
        <v>3</v>
      </c>
      <c r="D1158" s="62" t="str">
        <f t="shared" si="223"/>
        <v>BODYPUMP и GRIT3WEIGHT SETS</v>
      </c>
      <c r="E1158" s="61">
        <v>3</v>
      </c>
      <c r="F1158" s="19">
        <v>12</v>
      </c>
      <c r="G1158" s="187"/>
      <c r="H1158" s="8" t="s">
        <v>10</v>
      </c>
      <c r="I1158" s="4" t="s">
        <v>7</v>
      </c>
      <c r="J1158" s="8" t="s">
        <v>12</v>
      </c>
    </row>
    <row r="1159" spans="1:11" x14ac:dyDescent="0.25">
      <c r="A1159" s="19" t="s">
        <v>59</v>
      </c>
      <c r="B1159" s="20">
        <v>3</v>
      </c>
      <c r="C1159" s="19" t="s">
        <v>70</v>
      </c>
      <c r="D1159" s="62" t="str">
        <f t="shared" si="223"/>
        <v>BODYPUMP и GRIT3Стойки</v>
      </c>
      <c r="E1159" s="61">
        <v>1</v>
      </c>
      <c r="F1159" s="19">
        <v>1</v>
      </c>
      <c r="G1159" s="187"/>
      <c r="H1159" s="8" t="s">
        <v>9</v>
      </c>
      <c r="I1159" s="4" t="s">
        <v>7</v>
      </c>
      <c r="J1159" s="35" t="s">
        <v>9</v>
      </c>
    </row>
    <row r="1160" spans="1:11" x14ac:dyDescent="0.25">
      <c r="A1160" s="19" t="s">
        <v>59</v>
      </c>
      <c r="B1160" s="20">
        <v>3</v>
      </c>
      <c r="C1160" s="19" t="s">
        <v>71</v>
      </c>
      <c r="D1160" s="62" t="str">
        <f t="shared" si="223"/>
        <v>BODYPUMP и GRIT3Дополнительные весовые диски 1 кг</v>
      </c>
      <c r="E1160" s="61">
        <f>$E$1157*K1160</f>
        <v>0</v>
      </c>
      <c r="F1160" s="19">
        <v>0</v>
      </c>
      <c r="G1160" s="187"/>
      <c r="H1160" s="4" t="s">
        <v>10</v>
      </c>
      <c r="I1160" s="4" t="s">
        <v>11</v>
      </c>
      <c r="J1160" s="36" t="s">
        <v>10</v>
      </c>
      <c r="K1160" s="59">
        <f t="shared" ref="K1160:K1165" si="235">F1160/$F$1049</f>
        <v>0</v>
      </c>
    </row>
    <row r="1161" spans="1:11" x14ac:dyDescent="0.25">
      <c r="A1161" s="19" t="s">
        <v>59</v>
      </c>
      <c r="B1161" s="20">
        <v>3</v>
      </c>
      <c r="C1161" s="19" t="s">
        <v>72</v>
      </c>
      <c r="D1161" s="62" t="str">
        <f t="shared" si="223"/>
        <v>BODYPUMP и GRIT3Дополнительные весовые диски 2,5 кг</v>
      </c>
      <c r="E1161" s="61">
        <f t="shared" ref="E1161:E1165" si="236">$E$1157*K1161</f>
        <v>3</v>
      </c>
      <c r="F1161" s="19">
        <v>12</v>
      </c>
      <c r="G1161" s="187"/>
      <c r="H1161" s="9" t="s">
        <v>17</v>
      </c>
      <c r="K1161" s="59">
        <f t="shared" si="235"/>
        <v>1</v>
      </c>
    </row>
    <row r="1162" spans="1:11" x14ac:dyDescent="0.25">
      <c r="A1162" s="19" t="s">
        <v>59</v>
      </c>
      <c r="B1162" s="20">
        <v>3</v>
      </c>
      <c r="C1162" s="19" t="s">
        <v>74</v>
      </c>
      <c r="D1162" s="62" t="str">
        <f t="shared" si="223"/>
        <v>BODYPUMP и GRIT3Весовые диски 3,7 кг</v>
      </c>
      <c r="E1162" s="61">
        <f t="shared" si="236"/>
        <v>3</v>
      </c>
      <c r="F1162" s="19">
        <v>12</v>
      </c>
      <c r="G1162" s="187"/>
      <c r="K1162" s="59">
        <f t="shared" si="235"/>
        <v>1</v>
      </c>
    </row>
    <row r="1163" spans="1:11" x14ac:dyDescent="0.25">
      <c r="A1163" s="19" t="s">
        <v>59</v>
      </c>
      <c r="B1163" s="20">
        <v>3</v>
      </c>
      <c r="C1163" s="19" t="s">
        <v>73</v>
      </c>
      <c r="D1163" s="62" t="str">
        <f t="shared" si="223"/>
        <v>BODYPUMP и GRIT3Дополнительные весовые диски 5 кг</v>
      </c>
      <c r="E1163" s="61">
        <f t="shared" si="236"/>
        <v>3</v>
      </c>
      <c r="F1163" s="19">
        <v>12</v>
      </c>
      <c r="G1163" s="187"/>
      <c r="K1163" s="59">
        <f t="shared" si="235"/>
        <v>1</v>
      </c>
    </row>
    <row r="1164" spans="1:11" x14ac:dyDescent="0.25">
      <c r="A1164" s="19" t="s">
        <v>59</v>
      </c>
      <c r="B1164" s="20">
        <v>3</v>
      </c>
      <c r="C1164" s="19" t="s">
        <v>75</v>
      </c>
      <c r="D1164" s="62" t="str">
        <f t="shared" si="223"/>
        <v>BODYPUMP и GRIT3Весовые диски 7,5 кг</v>
      </c>
      <c r="E1164" s="61">
        <f t="shared" si="236"/>
        <v>3</v>
      </c>
      <c r="F1164" s="19">
        <v>12</v>
      </c>
      <c r="G1164" s="187"/>
      <c r="K1164" s="59">
        <f t="shared" si="235"/>
        <v>1</v>
      </c>
    </row>
    <row r="1165" spans="1:11" x14ac:dyDescent="0.25">
      <c r="A1165" s="19" t="s">
        <v>59</v>
      </c>
      <c r="B1165" s="20">
        <v>3</v>
      </c>
      <c r="C1165" s="19" t="s">
        <v>76</v>
      </c>
      <c r="D1165" s="62" t="str">
        <f t="shared" si="223"/>
        <v>BODYPUMP и GRIT3Весовые диски 10 кг</v>
      </c>
      <c r="E1165" s="61">
        <f t="shared" si="236"/>
        <v>6</v>
      </c>
      <c r="F1165" s="19">
        <v>24</v>
      </c>
      <c r="G1165" s="187"/>
      <c r="K1165" s="59">
        <f t="shared" si="235"/>
        <v>2</v>
      </c>
    </row>
    <row r="1166" spans="1:11" x14ac:dyDescent="0.25">
      <c r="A1166" s="19" t="s">
        <v>59</v>
      </c>
      <c r="B1166" s="20">
        <v>3</v>
      </c>
      <c r="C1166" s="19" t="s">
        <v>81</v>
      </c>
      <c r="D1166" s="62" t="str">
        <f t="shared" si="223"/>
        <v xml:space="preserve">BODYPUMP и GRIT3Степперы SMARTSTEP (и 4 подставки) x 1 на человека </v>
      </c>
      <c r="E1166" s="61">
        <f t="shared" ref="E1166" si="237">E1157</f>
        <v>3</v>
      </c>
      <c r="F1166" s="19">
        <v>12</v>
      </c>
      <c r="G1166" s="78"/>
    </row>
    <row r="1167" spans="1:11" s="10" customFormat="1" x14ac:dyDescent="0.25">
      <c r="A1167" s="19" t="s">
        <v>59</v>
      </c>
      <c r="B1167" s="20">
        <v>3</v>
      </c>
      <c r="C1167" s="21" t="s">
        <v>80</v>
      </c>
      <c r="D1167" s="62" t="str">
        <f t="shared" si="223"/>
        <v>BODYPUMP и GRIT3Коврики MBX MAT</v>
      </c>
      <c r="E1167" s="92">
        <f t="shared" ref="E1167" si="238">E1166</f>
        <v>3</v>
      </c>
      <c r="F1167" s="21">
        <v>12</v>
      </c>
      <c r="G1167" s="29" t="s">
        <v>5</v>
      </c>
      <c r="H1167" s="11"/>
      <c r="I1167" s="11"/>
      <c r="J1167" s="34"/>
    </row>
    <row r="1168" spans="1:11" s="5" customFormat="1" x14ac:dyDescent="0.25">
      <c r="A1168" s="19" t="s">
        <v>59</v>
      </c>
      <c r="B1168" s="20">
        <v>3</v>
      </c>
      <c r="C1168" s="23" t="s">
        <v>88</v>
      </c>
      <c r="D1168" s="62" t="str">
        <f t="shared" si="223"/>
        <v>BODYPUMP и GRIT3Держатели ковриков MBX MAT RACK</v>
      </c>
      <c r="E1168" s="93">
        <v>1</v>
      </c>
      <c r="F1168" s="23">
        <v>1</v>
      </c>
      <c r="G1168" s="30"/>
      <c r="H1168" s="6"/>
      <c r="I1168" s="6"/>
      <c r="J1168" s="37"/>
    </row>
    <row r="1169" spans="1:11" x14ac:dyDescent="0.25">
      <c r="A1169" s="19" t="s">
        <v>59</v>
      </c>
      <c r="B1169" s="20">
        <v>2</v>
      </c>
      <c r="C1169" s="19" t="s">
        <v>83</v>
      </c>
      <c r="D1169" s="62" t="str">
        <f t="shared" si="223"/>
        <v>BODYPUMP и GRIT2Грифы SMARTBAR</v>
      </c>
      <c r="E1169" s="61">
        <v>2</v>
      </c>
      <c r="F1169" s="19">
        <v>12</v>
      </c>
      <c r="G1169" s="187" t="s">
        <v>28</v>
      </c>
      <c r="H1169" s="8" t="s">
        <v>11</v>
      </c>
      <c r="I1169" s="4" t="s">
        <v>7</v>
      </c>
      <c r="J1169" s="35" t="s">
        <v>8</v>
      </c>
    </row>
    <row r="1170" spans="1:11" x14ac:dyDescent="0.25">
      <c r="A1170" s="19" t="s">
        <v>59</v>
      </c>
      <c r="B1170" s="20">
        <v>2</v>
      </c>
      <c r="C1170" s="19" t="s">
        <v>3</v>
      </c>
      <c r="D1170" s="62" t="str">
        <f t="shared" si="223"/>
        <v>BODYPUMP и GRIT2WEIGHT SETS</v>
      </c>
      <c r="E1170" s="61">
        <v>2</v>
      </c>
      <c r="F1170" s="19">
        <v>12</v>
      </c>
      <c r="G1170" s="187"/>
      <c r="H1170" s="8" t="s">
        <v>10</v>
      </c>
      <c r="I1170" s="4" t="s">
        <v>7</v>
      </c>
      <c r="J1170" s="8" t="s">
        <v>12</v>
      </c>
    </row>
    <row r="1171" spans="1:11" x14ac:dyDescent="0.25">
      <c r="A1171" s="19" t="s">
        <v>59</v>
      </c>
      <c r="B1171" s="20">
        <v>2</v>
      </c>
      <c r="C1171" s="19" t="s">
        <v>70</v>
      </c>
      <c r="D1171" s="62" t="str">
        <f t="shared" si="223"/>
        <v>BODYPUMP и GRIT2Стойки</v>
      </c>
      <c r="E1171" s="61">
        <v>1</v>
      </c>
      <c r="F1171" s="19">
        <v>1</v>
      </c>
      <c r="G1171" s="187"/>
      <c r="H1171" s="8" t="s">
        <v>9</v>
      </c>
      <c r="I1171" s="4" t="s">
        <v>7</v>
      </c>
      <c r="J1171" s="35" t="s">
        <v>9</v>
      </c>
    </row>
    <row r="1172" spans="1:11" x14ac:dyDescent="0.25">
      <c r="A1172" s="19" t="s">
        <v>59</v>
      </c>
      <c r="B1172" s="20">
        <v>2</v>
      </c>
      <c r="C1172" s="19" t="s">
        <v>71</v>
      </c>
      <c r="D1172" s="62" t="str">
        <f t="shared" si="223"/>
        <v>BODYPUMP и GRIT2Дополнительные весовые диски 1 кг</v>
      </c>
      <c r="E1172" s="61">
        <f>$E$1169*K1172</f>
        <v>0</v>
      </c>
      <c r="F1172" s="19">
        <v>0</v>
      </c>
      <c r="G1172" s="187"/>
      <c r="H1172" s="4" t="s">
        <v>10</v>
      </c>
      <c r="I1172" s="4" t="s">
        <v>11</v>
      </c>
      <c r="J1172" s="36" t="s">
        <v>10</v>
      </c>
      <c r="K1172" s="59">
        <f t="shared" ref="K1172:K1177" si="239">F1172/$F$1049</f>
        <v>0</v>
      </c>
    </row>
    <row r="1173" spans="1:11" x14ac:dyDescent="0.25">
      <c r="A1173" s="19" t="s">
        <v>59</v>
      </c>
      <c r="B1173" s="20">
        <v>2</v>
      </c>
      <c r="C1173" s="19" t="s">
        <v>72</v>
      </c>
      <c r="D1173" s="62" t="str">
        <f t="shared" si="223"/>
        <v>BODYPUMP и GRIT2Дополнительные весовые диски 2,5 кг</v>
      </c>
      <c r="E1173" s="61">
        <f t="shared" ref="E1173:E1177" si="240">$E$1169*K1173</f>
        <v>2</v>
      </c>
      <c r="F1173" s="19">
        <v>12</v>
      </c>
      <c r="G1173" s="187"/>
      <c r="H1173" s="9" t="s">
        <v>17</v>
      </c>
      <c r="K1173" s="59">
        <f t="shared" si="239"/>
        <v>1</v>
      </c>
    </row>
    <row r="1174" spans="1:11" x14ac:dyDescent="0.25">
      <c r="A1174" s="19" t="s">
        <v>59</v>
      </c>
      <c r="B1174" s="20">
        <v>2</v>
      </c>
      <c r="C1174" s="19" t="s">
        <v>74</v>
      </c>
      <c r="D1174" s="62" t="str">
        <f t="shared" si="223"/>
        <v>BODYPUMP и GRIT2Весовые диски 3,7 кг</v>
      </c>
      <c r="E1174" s="61">
        <f t="shared" si="240"/>
        <v>2</v>
      </c>
      <c r="F1174" s="19">
        <v>12</v>
      </c>
      <c r="G1174" s="187"/>
      <c r="K1174" s="59">
        <f t="shared" si="239"/>
        <v>1</v>
      </c>
    </row>
    <row r="1175" spans="1:11" x14ac:dyDescent="0.25">
      <c r="A1175" s="19" t="s">
        <v>59</v>
      </c>
      <c r="B1175" s="20">
        <v>2</v>
      </c>
      <c r="C1175" s="19" t="s">
        <v>73</v>
      </c>
      <c r="D1175" s="62" t="str">
        <f t="shared" si="223"/>
        <v>BODYPUMP и GRIT2Дополнительные весовые диски 5 кг</v>
      </c>
      <c r="E1175" s="61">
        <f t="shared" si="240"/>
        <v>2</v>
      </c>
      <c r="F1175" s="19">
        <v>12</v>
      </c>
      <c r="G1175" s="187"/>
      <c r="K1175" s="59">
        <f t="shared" si="239"/>
        <v>1</v>
      </c>
    </row>
    <row r="1176" spans="1:11" x14ac:dyDescent="0.25">
      <c r="A1176" s="19" t="s">
        <v>59</v>
      </c>
      <c r="B1176" s="20">
        <v>2</v>
      </c>
      <c r="C1176" s="19" t="s">
        <v>75</v>
      </c>
      <c r="D1176" s="62" t="str">
        <f t="shared" si="223"/>
        <v>BODYPUMP и GRIT2Весовые диски 7,5 кг</v>
      </c>
      <c r="E1176" s="61">
        <f t="shared" si="240"/>
        <v>2</v>
      </c>
      <c r="F1176" s="19">
        <v>12</v>
      </c>
      <c r="G1176" s="187"/>
      <c r="K1176" s="59">
        <f t="shared" si="239"/>
        <v>1</v>
      </c>
    </row>
    <row r="1177" spans="1:11" x14ac:dyDescent="0.25">
      <c r="A1177" s="19" t="s">
        <v>59</v>
      </c>
      <c r="B1177" s="20">
        <v>2</v>
      </c>
      <c r="C1177" s="19" t="s">
        <v>76</v>
      </c>
      <c r="D1177" s="62" t="str">
        <f t="shared" si="223"/>
        <v>BODYPUMP и GRIT2Весовые диски 10 кг</v>
      </c>
      <c r="E1177" s="61">
        <f t="shared" si="240"/>
        <v>4</v>
      </c>
      <c r="F1177" s="19">
        <v>24</v>
      </c>
      <c r="G1177" s="187"/>
      <c r="K1177" s="59">
        <f t="shared" si="239"/>
        <v>2</v>
      </c>
    </row>
    <row r="1178" spans="1:11" x14ac:dyDescent="0.25">
      <c r="A1178" s="19" t="s">
        <v>59</v>
      </c>
      <c r="B1178" s="20">
        <v>2</v>
      </c>
      <c r="C1178" s="19" t="s">
        <v>81</v>
      </c>
      <c r="D1178" s="62" t="str">
        <f t="shared" si="223"/>
        <v xml:space="preserve">BODYPUMP и GRIT2Степперы SMARTSTEP (и 4 подставки) x 1 на человека </v>
      </c>
      <c r="E1178" s="61">
        <f t="shared" ref="E1178" si="241">E1169</f>
        <v>2</v>
      </c>
      <c r="F1178" s="19">
        <v>12</v>
      </c>
      <c r="G1178" s="78"/>
    </row>
    <row r="1179" spans="1:11" s="10" customFormat="1" x14ac:dyDescent="0.25">
      <c r="A1179" s="19" t="s">
        <v>59</v>
      </c>
      <c r="B1179" s="20">
        <v>2</v>
      </c>
      <c r="C1179" s="21" t="s">
        <v>80</v>
      </c>
      <c r="D1179" s="62" t="str">
        <f t="shared" si="223"/>
        <v>BODYPUMP и GRIT2Коврики MBX MAT</v>
      </c>
      <c r="E1179" s="92">
        <f t="shared" ref="E1179" si="242">E1178</f>
        <v>2</v>
      </c>
      <c r="F1179" s="21">
        <v>12</v>
      </c>
      <c r="G1179" s="29" t="s">
        <v>5</v>
      </c>
      <c r="H1179" s="11"/>
      <c r="I1179" s="11"/>
      <c r="J1179" s="34"/>
    </row>
    <row r="1180" spans="1:11" s="5" customFormat="1" x14ac:dyDescent="0.25">
      <c r="A1180" s="19" t="s">
        <v>59</v>
      </c>
      <c r="B1180" s="20">
        <v>2</v>
      </c>
      <c r="C1180" s="23" t="s">
        <v>88</v>
      </c>
      <c r="D1180" s="62" t="str">
        <f t="shared" si="223"/>
        <v>BODYPUMP и GRIT2Держатели ковриков MBX MAT RACK</v>
      </c>
      <c r="E1180" s="93">
        <v>1</v>
      </c>
      <c r="F1180" s="23">
        <v>1</v>
      </c>
      <c r="G1180" s="30"/>
      <c r="H1180" s="6"/>
      <c r="I1180" s="6"/>
      <c r="J1180" s="37"/>
    </row>
    <row r="1181" spans="1:11" x14ac:dyDescent="0.25">
      <c r="A1181" s="19" t="s">
        <v>59</v>
      </c>
      <c r="B1181" s="20">
        <v>1</v>
      </c>
      <c r="C1181" s="19" t="s">
        <v>83</v>
      </c>
      <c r="D1181" s="62" t="str">
        <f t="shared" si="223"/>
        <v>BODYPUMP и GRIT1Грифы SMARTBAR</v>
      </c>
      <c r="E1181" s="61">
        <v>1</v>
      </c>
      <c r="F1181" s="19">
        <v>12</v>
      </c>
      <c r="G1181" s="187" t="s">
        <v>28</v>
      </c>
      <c r="H1181" s="8" t="s">
        <v>11</v>
      </c>
      <c r="I1181" s="4" t="s">
        <v>7</v>
      </c>
      <c r="J1181" s="35" t="s">
        <v>8</v>
      </c>
    </row>
    <row r="1182" spans="1:11" x14ac:dyDescent="0.25">
      <c r="A1182" s="19" t="s">
        <v>59</v>
      </c>
      <c r="B1182" s="20">
        <v>1</v>
      </c>
      <c r="C1182" s="19" t="s">
        <v>3</v>
      </c>
      <c r="D1182" s="62" t="str">
        <f t="shared" si="223"/>
        <v>BODYPUMP и GRIT1WEIGHT SETS</v>
      </c>
      <c r="E1182" s="61">
        <v>1</v>
      </c>
      <c r="F1182" s="19">
        <v>12</v>
      </c>
      <c r="G1182" s="187"/>
      <c r="H1182" s="8" t="s">
        <v>10</v>
      </c>
      <c r="I1182" s="4" t="s">
        <v>7</v>
      </c>
      <c r="J1182" s="8" t="s">
        <v>12</v>
      </c>
    </row>
    <row r="1183" spans="1:11" x14ac:dyDescent="0.25">
      <c r="A1183" s="19" t="s">
        <v>59</v>
      </c>
      <c r="B1183" s="20">
        <v>1</v>
      </c>
      <c r="C1183" s="19" t="s">
        <v>70</v>
      </c>
      <c r="D1183" s="62" t="str">
        <f t="shared" si="223"/>
        <v>BODYPUMP и GRIT1Стойки</v>
      </c>
      <c r="E1183" s="61">
        <v>1</v>
      </c>
      <c r="F1183" s="19">
        <v>1</v>
      </c>
      <c r="G1183" s="187"/>
      <c r="H1183" s="8" t="s">
        <v>9</v>
      </c>
      <c r="I1183" s="4" t="s">
        <v>7</v>
      </c>
      <c r="J1183" s="35" t="s">
        <v>9</v>
      </c>
    </row>
    <row r="1184" spans="1:11" x14ac:dyDescent="0.25">
      <c r="A1184" s="19" t="s">
        <v>59</v>
      </c>
      <c r="B1184" s="20">
        <v>1</v>
      </c>
      <c r="C1184" s="19" t="s">
        <v>71</v>
      </c>
      <c r="D1184" s="62" t="str">
        <f t="shared" si="223"/>
        <v>BODYPUMP и GRIT1Дополнительные весовые диски 1 кг</v>
      </c>
      <c r="E1184" s="61">
        <f>$E$1181*K1184</f>
        <v>0</v>
      </c>
      <c r="F1184" s="19">
        <v>0</v>
      </c>
      <c r="G1184" s="187"/>
      <c r="H1184" s="4" t="s">
        <v>10</v>
      </c>
      <c r="I1184" s="4" t="s">
        <v>11</v>
      </c>
      <c r="J1184" s="36" t="s">
        <v>10</v>
      </c>
      <c r="K1184" s="59">
        <f t="shared" ref="K1184:K1189" si="243">F1184/$F$1049</f>
        <v>0</v>
      </c>
    </row>
    <row r="1185" spans="1:11" x14ac:dyDescent="0.25">
      <c r="A1185" s="19" t="s">
        <v>59</v>
      </c>
      <c r="B1185" s="20">
        <v>1</v>
      </c>
      <c r="C1185" s="19" t="s">
        <v>72</v>
      </c>
      <c r="D1185" s="62" t="str">
        <f t="shared" si="223"/>
        <v>BODYPUMP и GRIT1Дополнительные весовые диски 2,5 кг</v>
      </c>
      <c r="E1185" s="61">
        <f t="shared" ref="E1185:E1189" si="244">$E$1181*K1185</f>
        <v>1</v>
      </c>
      <c r="F1185" s="19">
        <v>12</v>
      </c>
      <c r="G1185" s="187"/>
      <c r="H1185" s="9" t="s">
        <v>17</v>
      </c>
      <c r="K1185" s="59">
        <f t="shared" si="243"/>
        <v>1</v>
      </c>
    </row>
    <row r="1186" spans="1:11" x14ac:dyDescent="0.25">
      <c r="A1186" s="19" t="s">
        <v>59</v>
      </c>
      <c r="B1186" s="20">
        <v>1</v>
      </c>
      <c r="C1186" s="19" t="s">
        <v>74</v>
      </c>
      <c r="D1186" s="62" t="str">
        <f t="shared" si="223"/>
        <v>BODYPUMP и GRIT1Весовые диски 3,7 кг</v>
      </c>
      <c r="E1186" s="61">
        <f t="shared" si="244"/>
        <v>1</v>
      </c>
      <c r="F1186" s="19">
        <v>12</v>
      </c>
      <c r="G1186" s="187"/>
      <c r="K1186" s="59">
        <f t="shared" si="243"/>
        <v>1</v>
      </c>
    </row>
    <row r="1187" spans="1:11" x14ac:dyDescent="0.25">
      <c r="A1187" s="19" t="s">
        <v>59</v>
      </c>
      <c r="B1187" s="20">
        <v>1</v>
      </c>
      <c r="C1187" s="19" t="s">
        <v>73</v>
      </c>
      <c r="D1187" s="62" t="str">
        <f t="shared" si="223"/>
        <v>BODYPUMP и GRIT1Дополнительные весовые диски 5 кг</v>
      </c>
      <c r="E1187" s="61">
        <f t="shared" si="244"/>
        <v>1</v>
      </c>
      <c r="F1187" s="19">
        <v>12</v>
      </c>
      <c r="G1187" s="187"/>
      <c r="K1187" s="59">
        <f t="shared" si="243"/>
        <v>1</v>
      </c>
    </row>
    <row r="1188" spans="1:11" x14ac:dyDescent="0.25">
      <c r="A1188" s="19" t="s">
        <v>59</v>
      </c>
      <c r="B1188" s="20">
        <v>1</v>
      </c>
      <c r="C1188" s="19" t="s">
        <v>75</v>
      </c>
      <c r="D1188" s="62" t="str">
        <f t="shared" si="223"/>
        <v>BODYPUMP и GRIT1Весовые диски 7,5 кг</v>
      </c>
      <c r="E1188" s="61">
        <f t="shared" si="244"/>
        <v>1</v>
      </c>
      <c r="F1188" s="19">
        <v>12</v>
      </c>
      <c r="G1188" s="187"/>
      <c r="K1188" s="59">
        <f t="shared" si="243"/>
        <v>1</v>
      </c>
    </row>
    <row r="1189" spans="1:11" x14ac:dyDescent="0.25">
      <c r="A1189" s="19" t="s">
        <v>59</v>
      </c>
      <c r="B1189" s="20">
        <v>1</v>
      </c>
      <c r="C1189" s="19" t="s">
        <v>76</v>
      </c>
      <c r="D1189" s="62" t="str">
        <f t="shared" ref="D1189:D1201" si="245">A1189&amp;B1189&amp;C1189</f>
        <v>BODYPUMP и GRIT1Весовые диски 10 кг</v>
      </c>
      <c r="E1189" s="61">
        <f t="shared" si="244"/>
        <v>2</v>
      </c>
      <c r="F1189" s="19">
        <v>24</v>
      </c>
      <c r="G1189" s="187"/>
      <c r="K1189" s="59">
        <f t="shared" si="243"/>
        <v>2</v>
      </c>
    </row>
    <row r="1190" spans="1:11" x14ac:dyDescent="0.25">
      <c r="A1190" s="19" t="s">
        <v>59</v>
      </c>
      <c r="B1190" s="20">
        <v>1</v>
      </c>
      <c r="C1190" s="19" t="s">
        <v>81</v>
      </c>
      <c r="D1190" s="62" t="str">
        <f t="shared" si="245"/>
        <v xml:space="preserve">BODYPUMP и GRIT1Степперы SMARTSTEP (и 4 подставки) x 1 на человека </v>
      </c>
      <c r="E1190" s="61">
        <f t="shared" ref="E1190" si="246">E1181</f>
        <v>1</v>
      </c>
      <c r="F1190" s="19">
        <v>12</v>
      </c>
      <c r="G1190" s="78"/>
    </row>
    <row r="1191" spans="1:11" s="10" customFormat="1" x14ac:dyDescent="0.25">
      <c r="A1191" s="19" t="s">
        <v>59</v>
      </c>
      <c r="B1191" s="20">
        <v>1</v>
      </c>
      <c r="C1191" s="21" t="s">
        <v>80</v>
      </c>
      <c r="D1191" s="62" t="str">
        <f t="shared" si="245"/>
        <v>BODYPUMP и GRIT1Коврики MBX MAT</v>
      </c>
      <c r="E1191" s="92">
        <f t="shared" ref="E1191" si="247">E1190</f>
        <v>1</v>
      </c>
      <c r="F1191" s="21">
        <v>12</v>
      </c>
      <c r="G1191" s="29" t="s">
        <v>5</v>
      </c>
      <c r="H1191" s="11"/>
      <c r="I1191" s="11"/>
      <c r="J1191" s="34"/>
    </row>
    <row r="1192" spans="1:11" s="5" customFormat="1" x14ac:dyDescent="0.25">
      <c r="A1192" s="19" t="s">
        <v>59</v>
      </c>
      <c r="B1192" s="20">
        <v>1</v>
      </c>
      <c r="C1192" s="23" t="s">
        <v>88</v>
      </c>
      <c r="D1192" s="62" t="str">
        <f t="shared" si="245"/>
        <v>BODYPUMP и GRIT1Держатели ковриков MBX MAT RACK</v>
      </c>
      <c r="E1192" s="93">
        <v>1</v>
      </c>
      <c r="F1192" s="23">
        <v>1</v>
      </c>
      <c r="G1192" s="30"/>
      <c r="H1192" s="6"/>
      <c r="I1192" s="6"/>
      <c r="J1192" s="37"/>
    </row>
    <row r="1193" spans="1:11" s="41" customFormat="1" x14ac:dyDescent="0.25">
      <c r="A1193" s="41" t="s">
        <v>66</v>
      </c>
      <c r="B1193" s="80">
        <v>36</v>
      </c>
      <c r="C1193" s="81" t="s">
        <v>78</v>
      </c>
      <c r="D1193" s="62" t="str">
        <f t="shared" si="245"/>
        <v>Только CX WORX36Амортизаторы SMARTBAND</v>
      </c>
      <c r="E1193" s="60">
        <v>36</v>
      </c>
      <c r="G1193" s="185" t="s">
        <v>23</v>
      </c>
      <c r="H1193" s="8"/>
      <c r="I1193" s="8"/>
      <c r="J1193" s="35"/>
    </row>
    <row r="1194" spans="1:11" s="41" customFormat="1" x14ac:dyDescent="0.25">
      <c r="A1194" s="41" t="s">
        <v>66</v>
      </c>
      <c r="B1194" s="80">
        <v>36</v>
      </c>
      <c r="C1194" s="81" t="s">
        <v>79</v>
      </c>
      <c r="D1194" s="62" t="str">
        <f t="shared" si="245"/>
        <v>Только CX WORX36Амортизаторы SMARTBAND EXTREME</v>
      </c>
      <c r="E1194" s="60">
        <v>14</v>
      </c>
      <c r="G1194" s="186"/>
      <c r="H1194" s="8">
        <f>E1193*0.4</f>
        <v>14.4</v>
      </c>
      <c r="I1194" s="8"/>
      <c r="J1194" s="35"/>
    </row>
    <row r="1195" spans="1:11" s="41" customFormat="1" x14ac:dyDescent="0.25">
      <c r="A1195" s="41" t="s">
        <v>66</v>
      </c>
      <c r="B1195" s="80">
        <v>36</v>
      </c>
      <c r="C1195" s="81" t="s">
        <v>77</v>
      </c>
      <c r="D1195" s="62" t="str">
        <f t="shared" si="245"/>
        <v>Только CX WORX36Держатели Амортизаторов SMARTBAND RACK</v>
      </c>
      <c r="E1195" s="60">
        <v>5</v>
      </c>
      <c r="G1195" s="186"/>
      <c r="H1195" s="8"/>
      <c r="I1195" s="8"/>
      <c r="J1195" s="35"/>
    </row>
    <row r="1196" spans="1:11" s="41" customFormat="1" x14ac:dyDescent="0.25">
      <c r="A1196" s="41" t="s">
        <v>66</v>
      </c>
      <c r="B1196" s="80">
        <v>36</v>
      </c>
      <c r="C1196" s="39" t="s">
        <v>72</v>
      </c>
      <c r="D1196" s="62" t="str">
        <f t="shared" si="245"/>
        <v>Только CX WORX36Дополнительные весовые диски 2,5 кг</v>
      </c>
      <c r="E1196" s="60">
        <f>E1193</f>
        <v>36</v>
      </c>
      <c r="G1196" s="186"/>
      <c r="H1196" s="8"/>
      <c r="I1196" s="8"/>
      <c r="J1196" s="35"/>
    </row>
    <row r="1197" spans="1:11" s="41" customFormat="1" x14ac:dyDescent="0.25">
      <c r="A1197" s="41" t="s">
        <v>66</v>
      </c>
      <c r="B1197" s="80">
        <v>36</v>
      </c>
      <c r="C1197" s="39" t="s">
        <v>74</v>
      </c>
      <c r="D1197" s="62" t="str">
        <f t="shared" si="245"/>
        <v>Только CX WORX36Весовые диски 3,7 кг</v>
      </c>
      <c r="E1197" s="60">
        <f>E1196/2</f>
        <v>18</v>
      </c>
      <c r="G1197" s="186"/>
      <c r="H1197" s="8"/>
      <c r="I1197" s="8"/>
      <c r="J1197" s="35"/>
    </row>
    <row r="1198" spans="1:11" s="41" customFormat="1" x14ac:dyDescent="0.25">
      <c r="A1198" s="41" t="s">
        <v>66</v>
      </c>
      <c r="B1198" s="80">
        <v>36</v>
      </c>
      <c r="C1198" s="39" t="s">
        <v>73</v>
      </c>
      <c r="D1198" s="62" t="str">
        <f t="shared" si="245"/>
        <v>Только CX WORX36Дополнительные весовые диски 5 кг</v>
      </c>
      <c r="E1198" s="60">
        <f>E1196/2</f>
        <v>18</v>
      </c>
      <c r="G1198" s="186"/>
      <c r="H1198" s="8"/>
      <c r="I1198" s="8"/>
      <c r="J1198" s="35"/>
    </row>
    <row r="1199" spans="1:11" s="41" customFormat="1" x14ac:dyDescent="0.25">
      <c r="A1199" s="41" t="s">
        <v>66</v>
      </c>
      <c r="B1199" s="80">
        <v>36</v>
      </c>
      <c r="C1199" s="81" t="s">
        <v>80</v>
      </c>
      <c r="D1199" s="62" t="str">
        <f t="shared" si="245"/>
        <v>Только CX WORX36Коврики MBX MAT</v>
      </c>
      <c r="E1199" s="100">
        <f>E1193</f>
        <v>36</v>
      </c>
      <c r="F1199" s="81"/>
      <c r="G1199" s="82" t="s">
        <v>19</v>
      </c>
      <c r="H1199" s="8"/>
      <c r="I1199" s="8"/>
      <c r="J1199" s="35"/>
    </row>
    <row r="1200" spans="1:11" s="41" customFormat="1" x14ac:dyDescent="0.25">
      <c r="A1200" s="41" t="s">
        <v>66</v>
      </c>
      <c r="B1200" s="80">
        <v>36</v>
      </c>
      <c r="C1200" s="83" t="s">
        <v>88</v>
      </c>
      <c r="D1200" s="62" t="str">
        <f t="shared" si="245"/>
        <v>Только CX WORX36Держатели ковриков MBX MAT RACK</v>
      </c>
      <c r="E1200" s="101">
        <v>1</v>
      </c>
      <c r="F1200" s="83"/>
      <c r="G1200" s="84" t="s">
        <v>5</v>
      </c>
      <c r="H1200" s="8"/>
      <c r="I1200" s="8"/>
      <c r="J1200" s="35"/>
    </row>
    <row r="1201" spans="1:10" s="41" customFormat="1" x14ac:dyDescent="0.25">
      <c r="A1201" s="41" t="s">
        <v>66</v>
      </c>
      <c r="B1201" s="80">
        <v>36</v>
      </c>
      <c r="D1201" s="62" t="str">
        <f t="shared" si="245"/>
        <v>Только CX WORX36</v>
      </c>
      <c r="E1201" s="60"/>
      <c r="G1201" s="82"/>
      <c r="H1201" s="8"/>
      <c r="I1201" s="8"/>
      <c r="J1201" s="35"/>
    </row>
    <row r="1202" spans="1:10" s="41" customFormat="1" x14ac:dyDescent="0.25">
      <c r="A1202" s="41" t="s">
        <v>66</v>
      </c>
      <c r="B1202" s="80">
        <v>35</v>
      </c>
      <c r="C1202" s="81" t="s">
        <v>78</v>
      </c>
      <c r="D1202" s="62" t="str">
        <f t="shared" ref="D1202:D1210" si="248">A1202&amp;B1202&amp;C1202</f>
        <v>Только CX WORX35Амортизаторы SMARTBAND</v>
      </c>
      <c r="E1202" s="60">
        <v>35</v>
      </c>
      <c r="G1202" s="185" t="s">
        <v>23</v>
      </c>
      <c r="H1202" s="8"/>
      <c r="I1202" s="8"/>
      <c r="J1202" s="35"/>
    </row>
    <row r="1203" spans="1:10" s="41" customFormat="1" x14ac:dyDescent="0.25">
      <c r="A1203" s="41" t="s">
        <v>66</v>
      </c>
      <c r="B1203" s="80">
        <v>35</v>
      </c>
      <c r="C1203" s="81" t="s">
        <v>79</v>
      </c>
      <c r="D1203" s="62" t="str">
        <f t="shared" si="248"/>
        <v>Только CX WORX35Амортизаторы SMARTBAND EXTREME</v>
      </c>
      <c r="E1203" s="60">
        <v>14</v>
      </c>
      <c r="G1203" s="186"/>
      <c r="H1203" s="8">
        <f>E1202*0.4</f>
        <v>14</v>
      </c>
      <c r="I1203" s="8"/>
      <c r="J1203" s="35"/>
    </row>
    <row r="1204" spans="1:10" s="41" customFormat="1" x14ac:dyDescent="0.25">
      <c r="A1204" s="41" t="s">
        <v>66</v>
      </c>
      <c r="B1204" s="80">
        <v>35</v>
      </c>
      <c r="C1204" s="81" t="s">
        <v>77</v>
      </c>
      <c r="D1204" s="62" t="str">
        <f t="shared" si="248"/>
        <v>Только CX WORX35Держатели Амортизаторов SMARTBAND RACK</v>
      </c>
      <c r="E1204" s="60">
        <v>5</v>
      </c>
      <c r="G1204" s="186"/>
      <c r="H1204" s="8"/>
      <c r="I1204" s="8"/>
      <c r="J1204" s="35"/>
    </row>
    <row r="1205" spans="1:10" s="41" customFormat="1" x14ac:dyDescent="0.25">
      <c r="A1205" s="41" t="s">
        <v>66</v>
      </c>
      <c r="B1205" s="80">
        <v>35</v>
      </c>
      <c r="C1205" s="39" t="s">
        <v>72</v>
      </c>
      <c r="D1205" s="62" t="str">
        <f t="shared" si="248"/>
        <v>Только CX WORX35Дополнительные весовые диски 2,5 кг</v>
      </c>
      <c r="E1205" s="60">
        <f>E1202</f>
        <v>35</v>
      </c>
      <c r="G1205" s="186"/>
      <c r="H1205" s="8"/>
      <c r="I1205" s="8"/>
      <c r="J1205" s="35"/>
    </row>
    <row r="1206" spans="1:10" s="41" customFormat="1" x14ac:dyDescent="0.25">
      <c r="A1206" s="41" t="s">
        <v>66</v>
      </c>
      <c r="B1206" s="80">
        <v>35</v>
      </c>
      <c r="C1206" s="39" t="s">
        <v>74</v>
      </c>
      <c r="D1206" s="62" t="str">
        <f t="shared" si="248"/>
        <v>Только CX WORX35Весовые диски 3,7 кг</v>
      </c>
      <c r="E1206" s="60">
        <f>E1205/2</f>
        <v>17.5</v>
      </c>
      <c r="G1206" s="186"/>
      <c r="H1206" s="8"/>
      <c r="I1206" s="8"/>
      <c r="J1206" s="35"/>
    </row>
    <row r="1207" spans="1:10" s="41" customFormat="1" x14ac:dyDescent="0.25">
      <c r="A1207" s="41" t="s">
        <v>66</v>
      </c>
      <c r="B1207" s="80">
        <v>35</v>
      </c>
      <c r="C1207" s="39" t="s">
        <v>73</v>
      </c>
      <c r="D1207" s="62" t="str">
        <f t="shared" si="248"/>
        <v>Только CX WORX35Дополнительные весовые диски 5 кг</v>
      </c>
      <c r="E1207" s="60">
        <f>E1205/2</f>
        <v>17.5</v>
      </c>
      <c r="G1207" s="186"/>
      <c r="H1207" s="8"/>
      <c r="I1207" s="8"/>
      <c r="J1207" s="35"/>
    </row>
    <row r="1208" spans="1:10" s="41" customFormat="1" x14ac:dyDescent="0.25">
      <c r="A1208" s="41" t="s">
        <v>66</v>
      </c>
      <c r="B1208" s="80">
        <v>35</v>
      </c>
      <c r="C1208" s="81" t="s">
        <v>80</v>
      </c>
      <c r="D1208" s="62" t="str">
        <f t="shared" si="248"/>
        <v>Только CX WORX35Коврики MBX MAT</v>
      </c>
      <c r="E1208" s="100">
        <f>E1202</f>
        <v>35</v>
      </c>
      <c r="F1208" s="81"/>
      <c r="G1208" s="82" t="s">
        <v>19</v>
      </c>
      <c r="H1208" s="8"/>
      <c r="I1208" s="8"/>
      <c r="J1208" s="35"/>
    </row>
    <row r="1209" spans="1:10" s="41" customFormat="1" x14ac:dyDescent="0.25">
      <c r="A1209" s="41" t="s">
        <v>66</v>
      </c>
      <c r="B1209" s="80">
        <v>35</v>
      </c>
      <c r="C1209" s="83" t="s">
        <v>88</v>
      </c>
      <c r="D1209" s="62" t="str">
        <f t="shared" si="248"/>
        <v>Только CX WORX35Держатели ковриков MBX MAT RACK</v>
      </c>
      <c r="E1209" s="101">
        <v>1</v>
      </c>
      <c r="F1209" s="83"/>
      <c r="G1209" s="84" t="s">
        <v>5</v>
      </c>
      <c r="H1209" s="8"/>
      <c r="I1209" s="8"/>
      <c r="J1209" s="35"/>
    </row>
    <row r="1210" spans="1:10" s="41" customFormat="1" x14ac:dyDescent="0.25">
      <c r="A1210" s="41" t="s">
        <v>66</v>
      </c>
      <c r="B1210" s="80">
        <v>35</v>
      </c>
      <c r="D1210" s="62" t="str">
        <f t="shared" si="248"/>
        <v>Только CX WORX35</v>
      </c>
      <c r="E1210" s="60"/>
      <c r="G1210" s="82"/>
      <c r="H1210" s="8"/>
      <c r="I1210" s="8"/>
      <c r="J1210" s="35"/>
    </row>
    <row r="1211" spans="1:10" s="41" customFormat="1" x14ac:dyDescent="0.25">
      <c r="A1211" s="41" t="s">
        <v>66</v>
      </c>
      <c r="B1211" s="80">
        <v>34</v>
      </c>
      <c r="C1211" s="81" t="s">
        <v>78</v>
      </c>
      <c r="D1211" s="62" t="str">
        <f t="shared" ref="D1211:D1264" si="249">A1211&amp;B1211&amp;C1211</f>
        <v>Только CX WORX34Амортизаторы SMARTBAND</v>
      </c>
      <c r="E1211" s="60">
        <v>34</v>
      </c>
      <c r="G1211" s="185" t="s">
        <v>23</v>
      </c>
      <c r="H1211" s="8"/>
      <c r="I1211" s="8"/>
      <c r="J1211" s="35"/>
    </row>
    <row r="1212" spans="1:10" s="41" customFormat="1" x14ac:dyDescent="0.25">
      <c r="A1212" s="41" t="s">
        <v>66</v>
      </c>
      <c r="B1212" s="80">
        <v>34</v>
      </c>
      <c r="C1212" s="81" t="s">
        <v>79</v>
      </c>
      <c r="D1212" s="62" t="str">
        <f t="shared" si="249"/>
        <v>Только CX WORX34Амортизаторы SMARTBAND EXTREME</v>
      </c>
      <c r="E1212" s="60">
        <v>14</v>
      </c>
      <c r="G1212" s="186"/>
      <c r="H1212" s="8">
        <f>E1211*0.4</f>
        <v>13.600000000000001</v>
      </c>
      <c r="I1212" s="8"/>
      <c r="J1212" s="35"/>
    </row>
    <row r="1213" spans="1:10" s="41" customFormat="1" x14ac:dyDescent="0.25">
      <c r="A1213" s="41" t="s">
        <v>66</v>
      </c>
      <c r="B1213" s="80">
        <v>34</v>
      </c>
      <c r="C1213" s="81" t="s">
        <v>77</v>
      </c>
      <c r="D1213" s="62" t="str">
        <f t="shared" si="249"/>
        <v>Только CX WORX34Держатели Амортизаторов SMARTBAND RACK</v>
      </c>
      <c r="E1213" s="60">
        <v>5</v>
      </c>
      <c r="G1213" s="186"/>
      <c r="H1213" s="8"/>
      <c r="I1213" s="8"/>
      <c r="J1213" s="35"/>
    </row>
    <row r="1214" spans="1:10" s="41" customFormat="1" x14ac:dyDescent="0.25">
      <c r="A1214" s="41" t="s">
        <v>66</v>
      </c>
      <c r="B1214" s="80">
        <v>34</v>
      </c>
      <c r="C1214" s="39" t="s">
        <v>72</v>
      </c>
      <c r="D1214" s="62" t="str">
        <f t="shared" si="249"/>
        <v>Только CX WORX34Дополнительные весовые диски 2,5 кг</v>
      </c>
      <c r="E1214" s="60">
        <f>E1211</f>
        <v>34</v>
      </c>
      <c r="G1214" s="186"/>
      <c r="H1214" s="8"/>
      <c r="I1214" s="8"/>
      <c r="J1214" s="35"/>
    </row>
    <row r="1215" spans="1:10" s="41" customFormat="1" x14ac:dyDescent="0.25">
      <c r="A1215" s="41" t="s">
        <v>66</v>
      </c>
      <c r="B1215" s="80">
        <v>34</v>
      </c>
      <c r="C1215" s="39" t="s">
        <v>74</v>
      </c>
      <c r="D1215" s="62" t="str">
        <f t="shared" si="249"/>
        <v>Только CX WORX34Весовые диски 3,7 кг</v>
      </c>
      <c r="E1215" s="60">
        <f>E1214/2</f>
        <v>17</v>
      </c>
      <c r="G1215" s="186"/>
      <c r="H1215" s="8"/>
      <c r="I1215" s="8"/>
      <c r="J1215" s="35"/>
    </row>
    <row r="1216" spans="1:10" s="41" customFormat="1" x14ac:dyDescent="0.25">
      <c r="A1216" s="41" t="s">
        <v>66</v>
      </c>
      <c r="B1216" s="80">
        <v>34</v>
      </c>
      <c r="C1216" s="39" t="s">
        <v>73</v>
      </c>
      <c r="D1216" s="62" t="str">
        <f t="shared" si="249"/>
        <v>Только CX WORX34Дополнительные весовые диски 5 кг</v>
      </c>
      <c r="E1216" s="60">
        <f>E1214/2</f>
        <v>17</v>
      </c>
      <c r="G1216" s="186"/>
      <c r="H1216" s="8"/>
      <c r="I1216" s="8"/>
      <c r="J1216" s="35"/>
    </row>
    <row r="1217" spans="1:10" s="41" customFormat="1" x14ac:dyDescent="0.25">
      <c r="A1217" s="41" t="s">
        <v>66</v>
      </c>
      <c r="B1217" s="80">
        <v>34</v>
      </c>
      <c r="C1217" s="81" t="s">
        <v>80</v>
      </c>
      <c r="D1217" s="62" t="str">
        <f t="shared" si="249"/>
        <v>Только CX WORX34Коврики MBX MAT</v>
      </c>
      <c r="E1217" s="100">
        <f>E1211</f>
        <v>34</v>
      </c>
      <c r="F1217" s="81"/>
      <c r="G1217" s="82" t="s">
        <v>19</v>
      </c>
      <c r="H1217" s="8"/>
      <c r="I1217" s="8"/>
      <c r="J1217" s="35"/>
    </row>
    <row r="1218" spans="1:10" s="41" customFormat="1" x14ac:dyDescent="0.25">
      <c r="A1218" s="41" t="s">
        <v>66</v>
      </c>
      <c r="B1218" s="80">
        <v>34</v>
      </c>
      <c r="C1218" s="83" t="s">
        <v>88</v>
      </c>
      <c r="D1218" s="62" t="str">
        <f t="shared" si="249"/>
        <v>Только CX WORX34Держатели ковриков MBX MAT RACK</v>
      </c>
      <c r="E1218" s="101">
        <v>1</v>
      </c>
      <c r="F1218" s="83"/>
      <c r="G1218" s="84" t="s">
        <v>5</v>
      </c>
      <c r="H1218" s="8"/>
      <c r="I1218" s="8"/>
      <c r="J1218" s="35"/>
    </row>
    <row r="1219" spans="1:10" s="41" customFormat="1" x14ac:dyDescent="0.25">
      <c r="A1219" s="41" t="s">
        <v>66</v>
      </c>
      <c r="B1219" s="80">
        <v>34</v>
      </c>
      <c r="D1219" s="62" t="str">
        <f t="shared" si="249"/>
        <v>Только CX WORX34</v>
      </c>
      <c r="E1219" s="60"/>
      <c r="G1219" s="82"/>
      <c r="H1219" s="8"/>
      <c r="I1219" s="8"/>
      <c r="J1219" s="35"/>
    </row>
    <row r="1220" spans="1:10" s="41" customFormat="1" x14ac:dyDescent="0.25">
      <c r="A1220" s="41" t="s">
        <v>66</v>
      </c>
      <c r="B1220" s="80">
        <v>33</v>
      </c>
      <c r="C1220" s="81" t="s">
        <v>78</v>
      </c>
      <c r="D1220" s="62" t="str">
        <f t="shared" si="249"/>
        <v>Только CX WORX33Амортизаторы SMARTBAND</v>
      </c>
      <c r="E1220" s="60">
        <v>33</v>
      </c>
      <c r="G1220" s="185" t="s">
        <v>23</v>
      </c>
      <c r="H1220" s="8"/>
      <c r="I1220" s="8"/>
      <c r="J1220" s="35"/>
    </row>
    <row r="1221" spans="1:10" s="41" customFormat="1" x14ac:dyDescent="0.25">
      <c r="A1221" s="41" t="s">
        <v>66</v>
      </c>
      <c r="B1221" s="80">
        <v>33</v>
      </c>
      <c r="C1221" s="81" t="s">
        <v>79</v>
      </c>
      <c r="D1221" s="62" t="str">
        <f t="shared" si="249"/>
        <v>Только CX WORX33Амортизаторы SMARTBAND EXTREME</v>
      </c>
      <c r="E1221" s="60">
        <v>13</v>
      </c>
      <c r="G1221" s="186"/>
      <c r="H1221" s="8">
        <f>E1220*0.4</f>
        <v>13.200000000000001</v>
      </c>
      <c r="I1221" s="8"/>
      <c r="J1221" s="35"/>
    </row>
    <row r="1222" spans="1:10" s="41" customFormat="1" x14ac:dyDescent="0.25">
      <c r="A1222" s="41" t="s">
        <v>66</v>
      </c>
      <c r="B1222" s="80">
        <v>33</v>
      </c>
      <c r="C1222" s="81" t="s">
        <v>77</v>
      </c>
      <c r="D1222" s="62" t="str">
        <f t="shared" si="249"/>
        <v>Только CX WORX33Держатели Амортизаторов SMARTBAND RACK</v>
      </c>
      <c r="E1222" s="60">
        <v>5</v>
      </c>
      <c r="G1222" s="186"/>
      <c r="H1222" s="8"/>
      <c r="I1222" s="8"/>
      <c r="J1222" s="35"/>
    </row>
    <row r="1223" spans="1:10" s="41" customFormat="1" x14ac:dyDescent="0.25">
      <c r="A1223" s="41" t="s">
        <v>66</v>
      </c>
      <c r="B1223" s="80">
        <v>33</v>
      </c>
      <c r="C1223" s="39" t="s">
        <v>72</v>
      </c>
      <c r="D1223" s="62" t="str">
        <f t="shared" si="249"/>
        <v>Только CX WORX33Дополнительные весовые диски 2,5 кг</v>
      </c>
      <c r="E1223" s="60">
        <f>E1220</f>
        <v>33</v>
      </c>
      <c r="G1223" s="186"/>
      <c r="H1223" s="8"/>
      <c r="I1223" s="8"/>
      <c r="J1223" s="35"/>
    </row>
    <row r="1224" spans="1:10" s="41" customFormat="1" x14ac:dyDescent="0.25">
      <c r="A1224" s="41" t="s">
        <v>66</v>
      </c>
      <c r="B1224" s="80">
        <v>33</v>
      </c>
      <c r="C1224" s="39" t="s">
        <v>74</v>
      </c>
      <c r="D1224" s="62" t="str">
        <f t="shared" si="249"/>
        <v>Только CX WORX33Весовые диски 3,7 кг</v>
      </c>
      <c r="E1224" s="60">
        <f>E1223/2</f>
        <v>16.5</v>
      </c>
      <c r="G1224" s="186"/>
      <c r="H1224" s="8"/>
      <c r="I1224" s="8"/>
      <c r="J1224" s="35"/>
    </row>
    <row r="1225" spans="1:10" s="41" customFormat="1" x14ac:dyDescent="0.25">
      <c r="A1225" s="41" t="s">
        <v>66</v>
      </c>
      <c r="B1225" s="80">
        <v>33</v>
      </c>
      <c r="C1225" s="39" t="s">
        <v>73</v>
      </c>
      <c r="D1225" s="62" t="str">
        <f t="shared" si="249"/>
        <v>Только CX WORX33Дополнительные весовые диски 5 кг</v>
      </c>
      <c r="E1225" s="60">
        <f>E1223/2</f>
        <v>16.5</v>
      </c>
      <c r="G1225" s="186"/>
      <c r="H1225" s="8"/>
      <c r="I1225" s="8"/>
      <c r="J1225" s="35"/>
    </row>
    <row r="1226" spans="1:10" s="41" customFormat="1" x14ac:dyDescent="0.25">
      <c r="A1226" s="41" t="s">
        <v>66</v>
      </c>
      <c r="B1226" s="80">
        <v>33</v>
      </c>
      <c r="C1226" s="81" t="s">
        <v>80</v>
      </c>
      <c r="D1226" s="62" t="str">
        <f t="shared" si="249"/>
        <v>Только CX WORX33Коврики MBX MAT</v>
      </c>
      <c r="E1226" s="100">
        <f>E1220</f>
        <v>33</v>
      </c>
      <c r="F1226" s="81"/>
      <c r="G1226" s="82" t="s">
        <v>19</v>
      </c>
      <c r="H1226" s="8"/>
      <c r="I1226" s="8"/>
      <c r="J1226" s="35"/>
    </row>
    <row r="1227" spans="1:10" s="41" customFormat="1" x14ac:dyDescent="0.25">
      <c r="A1227" s="41" t="s">
        <v>66</v>
      </c>
      <c r="B1227" s="80">
        <v>33</v>
      </c>
      <c r="C1227" s="83" t="s">
        <v>88</v>
      </c>
      <c r="D1227" s="62" t="str">
        <f t="shared" si="249"/>
        <v>Только CX WORX33Держатели ковриков MBX MAT RACK</v>
      </c>
      <c r="E1227" s="101">
        <v>1</v>
      </c>
      <c r="F1227" s="83"/>
      <c r="G1227" s="84" t="s">
        <v>5</v>
      </c>
      <c r="H1227" s="8"/>
      <c r="I1227" s="8"/>
      <c r="J1227" s="35"/>
    </row>
    <row r="1228" spans="1:10" s="41" customFormat="1" x14ac:dyDescent="0.25">
      <c r="A1228" s="41" t="s">
        <v>66</v>
      </c>
      <c r="B1228" s="80">
        <v>33</v>
      </c>
      <c r="D1228" s="62" t="str">
        <f t="shared" si="249"/>
        <v>Только CX WORX33</v>
      </c>
      <c r="E1228" s="60"/>
      <c r="G1228" s="82"/>
      <c r="H1228" s="8"/>
      <c r="I1228" s="8"/>
      <c r="J1228" s="35"/>
    </row>
    <row r="1229" spans="1:10" s="41" customFormat="1" x14ac:dyDescent="0.25">
      <c r="A1229" s="41" t="s">
        <v>66</v>
      </c>
      <c r="B1229" s="80">
        <v>32</v>
      </c>
      <c r="C1229" s="81" t="s">
        <v>78</v>
      </c>
      <c r="D1229" s="62" t="str">
        <f t="shared" si="249"/>
        <v>Только CX WORX32Амортизаторы SMARTBAND</v>
      </c>
      <c r="E1229" s="60">
        <v>32</v>
      </c>
      <c r="G1229" s="185" t="s">
        <v>23</v>
      </c>
      <c r="H1229" s="8"/>
      <c r="I1229" s="8"/>
      <c r="J1229" s="35"/>
    </row>
    <row r="1230" spans="1:10" s="41" customFormat="1" x14ac:dyDescent="0.25">
      <c r="A1230" s="41" t="s">
        <v>66</v>
      </c>
      <c r="B1230" s="80">
        <v>32</v>
      </c>
      <c r="C1230" s="81" t="s">
        <v>79</v>
      </c>
      <c r="D1230" s="62" t="str">
        <f t="shared" si="249"/>
        <v>Только CX WORX32Амортизаторы SMARTBAND EXTREME</v>
      </c>
      <c r="E1230" s="60">
        <v>13</v>
      </c>
      <c r="G1230" s="186"/>
      <c r="H1230" s="8">
        <f>E1229*0.4</f>
        <v>12.8</v>
      </c>
      <c r="I1230" s="8"/>
      <c r="J1230" s="35"/>
    </row>
    <row r="1231" spans="1:10" s="41" customFormat="1" x14ac:dyDescent="0.25">
      <c r="A1231" s="41" t="s">
        <v>66</v>
      </c>
      <c r="B1231" s="80">
        <v>32</v>
      </c>
      <c r="C1231" s="81" t="s">
        <v>77</v>
      </c>
      <c r="D1231" s="62" t="str">
        <f t="shared" si="249"/>
        <v>Только CX WORX32Держатели Амортизаторов SMARTBAND RACK</v>
      </c>
      <c r="E1231" s="60">
        <v>5</v>
      </c>
      <c r="G1231" s="186"/>
      <c r="H1231" s="8"/>
      <c r="I1231" s="8"/>
      <c r="J1231" s="35"/>
    </row>
    <row r="1232" spans="1:10" s="41" customFormat="1" x14ac:dyDescent="0.25">
      <c r="A1232" s="41" t="s">
        <v>66</v>
      </c>
      <c r="B1232" s="80">
        <v>32</v>
      </c>
      <c r="C1232" s="39" t="s">
        <v>72</v>
      </c>
      <c r="D1232" s="62" t="str">
        <f t="shared" si="249"/>
        <v>Только CX WORX32Дополнительные весовые диски 2,5 кг</v>
      </c>
      <c r="E1232" s="60">
        <f>E1229</f>
        <v>32</v>
      </c>
      <c r="G1232" s="186"/>
      <c r="H1232" s="8"/>
      <c r="I1232" s="8"/>
      <c r="J1232" s="35"/>
    </row>
    <row r="1233" spans="1:10" s="41" customFormat="1" x14ac:dyDescent="0.25">
      <c r="A1233" s="41" t="s">
        <v>66</v>
      </c>
      <c r="B1233" s="80">
        <v>32</v>
      </c>
      <c r="C1233" s="39" t="s">
        <v>74</v>
      </c>
      <c r="D1233" s="62" t="str">
        <f t="shared" si="249"/>
        <v>Только CX WORX32Весовые диски 3,7 кг</v>
      </c>
      <c r="E1233" s="60">
        <f>E1232/2</f>
        <v>16</v>
      </c>
      <c r="G1233" s="186"/>
      <c r="H1233" s="8"/>
      <c r="I1233" s="8"/>
      <c r="J1233" s="35"/>
    </row>
    <row r="1234" spans="1:10" s="41" customFormat="1" x14ac:dyDescent="0.25">
      <c r="A1234" s="41" t="s">
        <v>66</v>
      </c>
      <c r="B1234" s="80">
        <v>32</v>
      </c>
      <c r="C1234" s="39" t="s">
        <v>73</v>
      </c>
      <c r="D1234" s="62" t="str">
        <f t="shared" si="249"/>
        <v>Только CX WORX32Дополнительные весовые диски 5 кг</v>
      </c>
      <c r="E1234" s="60">
        <f>E1232/2</f>
        <v>16</v>
      </c>
      <c r="G1234" s="186"/>
      <c r="H1234" s="8"/>
      <c r="I1234" s="8"/>
      <c r="J1234" s="35"/>
    </row>
    <row r="1235" spans="1:10" s="41" customFormat="1" x14ac:dyDescent="0.25">
      <c r="A1235" s="41" t="s">
        <v>66</v>
      </c>
      <c r="B1235" s="80">
        <v>32</v>
      </c>
      <c r="C1235" s="81" t="s">
        <v>80</v>
      </c>
      <c r="D1235" s="62" t="str">
        <f t="shared" si="249"/>
        <v>Только CX WORX32Коврики MBX MAT</v>
      </c>
      <c r="E1235" s="100">
        <f>E1229</f>
        <v>32</v>
      </c>
      <c r="F1235" s="81"/>
      <c r="G1235" s="82" t="s">
        <v>19</v>
      </c>
      <c r="H1235" s="8"/>
      <c r="I1235" s="8"/>
      <c r="J1235" s="35"/>
    </row>
    <row r="1236" spans="1:10" s="41" customFormat="1" x14ac:dyDescent="0.25">
      <c r="A1236" s="41" t="s">
        <v>66</v>
      </c>
      <c r="B1236" s="80">
        <v>32</v>
      </c>
      <c r="C1236" s="83" t="s">
        <v>88</v>
      </c>
      <c r="D1236" s="62" t="str">
        <f t="shared" si="249"/>
        <v>Только CX WORX32Держатели ковриков MBX MAT RACK</v>
      </c>
      <c r="E1236" s="101">
        <v>1</v>
      </c>
      <c r="F1236" s="83"/>
      <c r="G1236" s="84" t="s">
        <v>5</v>
      </c>
      <c r="H1236" s="8"/>
      <c r="I1236" s="8"/>
      <c r="J1236" s="35"/>
    </row>
    <row r="1237" spans="1:10" s="41" customFormat="1" x14ac:dyDescent="0.25">
      <c r="A1237" s="41" t="s">
        <v>66</v>
      </c>
      <c r="B1237" s="80">
        <v>32</v>
      </c>
      <c r="D1237" s="62" t="str">
        <f t="shared" si="249"/>
        <v>Только CX WORX32</v>
      </c>
      <c r="E1237" s="60"/>
      <c r="G1237" s="82"/>
      <c r="H1237" s="8"/>
      <c r="I1237" s="8"/>
      <c r="J1237" s="35"/>
    </row>
    <row r="1238" spans="1:10" s="41" customFormat="1" x14ac:dyDescent="0.25">
      <c r="A1238" s="41" t="s">
        <v>66</v>
      </c>
      <c r="B1238" s="80">
        <v>31</v>
      </c>
      <c r="C1238" s="81" t="s">
        <v>78</v>
      </c>
      <c r="D1238" s="62" t="str">
        <f t="shared" si="249"/>
        <v>Только CX WORX31Амортизаторы SMARTBAND</v>
      </c>
      <c r="E1238" s="60">
        <v>31</v>
      </c>
      <c r="G1238" s="185" t="s">
        <v>23</v>
      </c>
      <c r="H1238" s="8"/>
      <c r="I1238" s="8"/>
      <c r="J1238" s="35"/>
    </row>
    <row r="1239" spans="1:10" s="41" customFormat="1" x14ac:dyDescent="0.25">
      <c r="A1239" s="41" t="s">
        <v>66</v>
      </c>
      <c r="B1239" s="80">
        <v>31</v>
      </c>
      <c r="C1239" s="81" t="s">
        <v>79</v>
      </c>
      <c r="D1239" s="62" t="str">
        <f t="shared" si="249"/>
        <v>Только CX WORX31Амортизаторы SMARTBAND EXTREME</v>
      </c>
      <c r="E1239" s="60">
        <v>13</v>
      </c>
      <c r="G1239" s="186"/>
      <c r="H1239" s="8">
        <f>E1238*0.4</f>
        <v>12.4</v>
      </c>
      <c r="I1239" s="8"/>
      <c r="J1239" s="35"/>
    </row>
    <row r="1240" spans="1:10" s="41" customFormat="1" x14ac:dyDescent="0.25">
      <c r="A1240" s="41" t="s">
        <v>66</v>
      </c>
      <c r="B1240" s="80">
        <v>31</v>
      </c>
      <c r="C1240" s="81" t="s">
        <v>77</v>
      </c>
      <c r="D1240" s="62" t="str">
        <f t="shared" si="249"/>
        <v>Только CX WORX31Держатели Амортизаторов SMARTBAND RACK</v>
      </c>
      <c r="E1240" s="60">
        <v>5</v>
      </c>
      <c r="G1240" s="186"/>
      <c r="H1240" s="8"/>
      <c r="I1240" s="8"/>
      <c r="J1240" s="35"/>
    </row>
    <row r="1241" spans="1:10" s="41" customFormat="1" x14ac:dyDescent="0.25">
      <c r="A1241" s="41" t="s">
        <v>66</v>
      </c>
      <c r="B1241" s="80">
        <v>31</v>
      </c>
      <c r="C1241" s="39" t="s">
        <v>72</v>
      </c>
      <c r="D1241" s="62" t="str">
        <f t="shared" si="249"/>
        <v>Только CX WORX31Дополнительные весовые диски 2,5 кг</v>
      </c>
      <c r="E1241" s="60">
        <f>E1238</f>
        <v>31</v>
      </c>
      <c r="G1241" s="186"/>
      <c r="H1241" s="8"/>
      <c r="I1241" s="8"/>
      <c r="J1241" s="35"/>
    </row>
    <row r="1242" spans="1:10" s="41" customFormat="1" x14ac:dyDescent="0.25">
      <c r="A1242" s="41" t="s">
        <v>66</v>
      </c>
      <c r="B1242" s="80">
        <v>31</v>
      </c>
      <c r="C1242" s="39" t="s">
        <v>74</v>
      </c>
      <c r="D1242" s="62" t="str">
        <f t="shared" si="249"/>
        <v>Только CX WORX31Весовые диски 3,7 кг</v>
      </c>
      <c r="E1242" s="60">
        <f>E1241/2</f>
        <v>15.5</v>
      </c>
      <c r="G1242" s="186"/>
      <c r="H1242" s="8"/>
      <c r="I1242" s="8"/>
      <c r="J1242" s="35"/>
    </row>
    <row r="1243" spans="1:10" s="41" customFormat="1" x14ac:dyDescent="0.25">
      <c r="A1243" s="41" t="s">
        <v>66</v>
      </c>
      <c r="B1243" s="80">
        <v>31</v>
      </c>
      <c r="C1243" s="39" t="s">
        <v>73</v>
      </c>
      <c r="D1243" s="62" t="str">
        <f t="shared" si="249"/>
        <v>Только CX WORX31Дополнительные весовые диски 5 кг</v>
      </c>
      <c r="E1243" s="60">
        <f>E1241/2</f>
        <v>15.5</v>
      </c>
      <c r="G1243" s="186"/>
      <c r="H1243" s="8"/>
      <c r="I1243" s="8"/>
      <c r="J1243" s="35"/>
    </row>
    <row r="1244" spans="1:10" s="41" customFormat="1" x14ac:dyDescent="0.25">
      <c r="A1244" s="41" t="s">
        <v>66</v>
      </c>
      <c r="B1244" s="80">
        <v>31</v>
      </c>
      <c r="C1244" s="81" t="s">
        <v>80</v>
      </c>
      <c r="D1244" s="62" t="str">
        <f t="shared" si="249"/>
        <v>Только CX WORX31Коврики MBX MAT</v>
      </c>
      <c r="E1244" s="100">
        <f>E1238</f>
        <v>31</v>
      </c>
      <c r="F1244" s="81"/>
      <c r="G1244" s="82" t="s">
        <v>19</v>
      </c>
      <c r="H1244" s="8"/>
      <c r="I1244" s="8"/>
      <c r="J1244" s="35"/>
    </row>
    <row r="1245" spans="1:10" s="41" customFormat="1" x14ac:dyDescent="0.25">
      <c r="A1245" s="41" t="s">
        <v>66</v>
      </c>
      <c r="B1245" s="80">
        <v>31</v>
      </c>
      <c r="C1245" s="83" t="s">
        <v>88</v>
      </c>
      <c r="D1245" s="62" t="str">
        <f t="shared" si="249"/>
        <v>Только CX WORX31Держатели ковриков MBX MAT RACK</v>
      </c>
      <c r="E1245" s="101">
        <v>1</v>
      </c>
      <c r="F1245" s="83"/>
      <c r="G1245" s="84" t="s">
        <v>5</v>
      </c>
      <c r="H1245" s="8"/>
      <c r="I1245" s="8"/>
      <c r="J1245" s="35"/>
    </row>
    <row r="1246" spans="1:10" s="41" customFormat="1" x14ac:dyDescent="0.25">
      <c r="A1246" s="41" t="s">
        <v>66</v>
      </c>
      <c r="B1246" s="80">
        <v>31</v>
      </c>
      <c r="D1246" s="62" t="str">
        <f t="shared" si="249"/>
        <v>Только CX WORX31</v>
      </c>
      <c r="E1246" s="60"/>
      <c r="G1246" s="82"/>
      <c r="H1246" s="8"/>
      <c r="I1246" s="8"/>
      <c r="J1246" s="35"/>
    </row>
    <row r="1247" spans="1:10" s="41" customFormat="1" x14ac:dyDescent="0.25">
      <c r="A1247" s="41" t="s">
        <v>66</v>
      </c>
      <c r="B1247" s="80">
        <v>30</v>
      </c>
      <c r="C1247" s="81" t="s">
        <v>78</v>
      </c>
      <c r="D1247" s="62" t="str">
        <f t="shared" si="249"/>
        <v>Только CX WORX30Амортизаторы SMARTBAND</v>
      </c>
      <c r="E1247" s="60">
        <v>30</v>
      </c>
      <c r="G1247" s="185" t="s">
        <v>23</v>
      </c>
      <c r="H1247" s="8"/>
      <c r="I1247" s="8"/>
      <c r="J1247" s="35"/>
    </row>
    <row r="1248" spans="1:10" s="41" customFormat="1" x14ac:dyDescent="0.25">
      <c r="A1248" s="41" t="s">
        <v>66</v>
      </c>
      <c r="B1248" s="80">
        <v>30</v>
      </c>
      <c r="C1248" s="81" t="s">
        <v>79</v>
      </c>
      <c r="D1248" s="62" t="str">
        <f t="shared" si="249"/>
        <v>Только CX WORX30Амортизаторы SMARTBAND EXTREME</v>
      </c>
      <c r="E1248" s="60">
        <v>10</v>
      </c>
      <c r="G1248" s="186"/>
      <c r="H1248" s="8">
        <f>E1247*0.4</f>
        <v>12</v>
      </c>
      <c r="I1248" s="8"/>
      <c r="J1248" s="35"/>
    </row>
    <row r="1249" spans="1:10" s="41" customFormat="1" x14ac:dyDescent="0.25">
      <c r="A1249" s="41" t="s">
        <v>66</v>
      </c>
      <c r="B1249" s="80">
        <v>30</v>
      </c>
      <c r="C1249" s="81" t="s">
        <v>77</v>
      </c>
      <c r="D1249" s="62" t="str">
        <f t="shared" si="249"/>
        <v>Только CX WORX30Держатели Амортизаторов SMARTBAND RACK</v>
      </c>
      <c r="E1249" s="60">
        <v>4</v>
      </c>
      <c r="G1249" s="186"/>
      <c r="H1249" s="8"/>
      <c r="I1249" s="8"/>
      <c r="J1249" s="35"/>
    </row>
    <row r="1250" spans="1:10" s="41" customFormat="1" x14ac:dyDescent="0.25">
      <c r="A1250" s="41" t="s">
        <v>66</v>
      </c>
      <c r="B1250" s="80">
        <v>30</v>
      </c>
      <c r="C1250" s="39" t="s">
        <v>72</v>
      </c>
      <c r="D1250" s="62" t="str">
        <f t="shared" si="249"/>
        <v>Только CX WORX30Дополнительные весовые диски 2,5 кг</v>
      </c>
      <c r="E1250" s="60">
        <f>E1247</f>
        <v>30</v>
      </c>
      <c r="G1250" s="186"/>
      <c r="H1250" s="8"/>
      <c r="I1250" s="8"/>
      <c r="J1250" s="35"/>
    </row>
    <row r="1251" spans="1:10" s="41" customFormat="1" x14ac:dyDescent="0.25">
      <c r="A1251" s="41" t="s">
        <v>66</v>
      </c>
      <c r="B1251" s="80">
        <v>30</v>
      </c>
      <c r="C1251" s="39" t="s">
        <v>74</v>
      </c>
      <c r="D1251" s="62" t="str">
        <f t="shared" si="249"/>
        <v>Только CX WORX30Весовые диски 3,7 кг</v>
      </c>
      <c r="E1251" s="60">
        <f>E1250/2</f>
        <v>15</v>
      </c>
      <c r="G1251" s="186"/>
      <c r="H1251" s="8"/>
      <c r="I1251" s="8"/>
      <c r="J1251" s="35"/>
    </row>
    <row r="1252" spans="1:10" s="41" customFormat="1" x14ac:dyDescent="0.25">
      <c r="A1252" s="41" t="s">
        <v>66</v>
      </c>
      <c r="B1252" s="80">
        <v>30</v>
      </c>
      <c r="C1252" s="39" t="s">
        <v>73</v>
      </c>
      <c r="D1252" s="62" t="str">
        <f t="shared" si="249"/>
        <v>Только CX WORX30Дополнительные весовые диски 5 кг</v>
      </c>
      <c r="E1252" s="60">
        <f>E1250/2</f>
        <v>15</v>
      </c>
      <c r="G1252" s="186"/>
      <c r="H1252" s="8"/>
      <c r="I1252" s="8"/>
      <c r="J1252" s="35"/>
    </row>
    <row r="1253" spans="1:10" s="41" customFormat="1" x14ac:dyDescent="0.25">
      <c r="A1253" s="41" t="s">
        <v>66</v>
      </c>
      <c r="B1253" s="80">
        <v>30</v>
      </c>
      <c r="C1253" s="81" t="s">
        <v>80</v>
      </c>
      <c r="D1253" s="62" t="str">
        <f t="shared" si="249"/>
        <v>Только CX WORX30Коврики MBX MAT</v>
      </c>
      <c r="E1253" s="100">
        <f>E1247</f>
        <v>30</v>
      </c>
      <c r="F1253" s="81"/>
      <c r="G1253" s="82" t="s">
        <v>19</v>
      </c>
      <c r="H1253" s="8"/>
      <c r="I1253" s="8"/>
      <c r="J1253" s="35"/>
    </row>
    <row r="1254" spans="1:10" s="41" customFormat="1" x14ac:dyDescent="0.25">
      <c r="A1254" s="41" t="s">
        <v>66</v>
      </c>
      <c r="B1254" s="80">
        <v>30</v>
      </c>
      <c r="C1254" s="83" t="s">
        <v>88</v>
      </c>
      <c r="D1254" s="62" t="str">
        <f t="shared" si="249"/>
        <v>Только CX WORX30Держатели ковриков MBX MAT RACK</v>
      </c>
      <c r="E1254" s="101">
        <v>1</v>
      </c>
      <c r="F1254" s="83"/>
      <c r="G1254" s="84" t="s">
        <v>5</v>
      </c>
      <c r="H1254" s="8"/>
      <c r="I1254" s="8"/>
      <c r="J1254" s="35"/>
    </row>
    <row r="1255" spans="1:10" s="41" customFormat="1" x14ac:dyDescent="0.25">
      <c r="A1255" s="41" t="s">
        <v>66</v>
      </c>
      <c r="B1255" s="80">
        <v>30</v>
      </c>
      <c r="D1255" s="62" t="str">
        <f t="shared" si="249"/>
        <v>Только CX WORX30</v>
      </c>
      <c r="E1255" s="60"/>
      <c r="G1255" s="82"/>
      <c r="H1255" s="8"/>
      <c r="I1255" s="8"/>
      <c r="J1255" s="35"/>
    </row>
    <row r="1256" spans="1:10" s="41" customFormat="1" x14ac:dyDescent="0.25">
      <c r="A1256" s="41" t="s">
        <v>66</v>
      </c>
      <c r="B1256" s="80">
        <v>29</v>
      </c>
      <c r="C1256" s="81" t="s">
        <v>78</v>
      </c>
      <c r="D1256" s="62" t="str">
        <f t="shared" si="249"/>
        <v>Только CX WORX29Амортизаторы SMARTBAND</v>
      </c>
      <c r="E1256" s="60">
        <v>29</v>
      </c>
      <c r="G1256" s="185" t="s">
        <v>23</v>
      </c>
      <c r="H1256" s="8"/>
      <c r="I1256" s="8"/>
      <c r="J1256" s="35"/>
    </row>
    <row r="1257" spans="1:10" s="41" customFormat="1" x14ac:dyDescent="0.25">
      <c r="A1257" s="41" t="s">
        <v>66</v>
      </c>
      <c r="B1257" s="80">
        <v>29</v>
      </c>
      <c r="C1257" s="81" t="s">
        <v>79</v>
      </c>
      <c r="D1257" s="62" t="str">
        <f t="shared" si="249"/>
        <v>Только CX WORX29Амортизаторы SMARTBAND EXTREME</v>
      </c>
      <c r="E1257" s="60">
        <v>11</v>
      </c>
      <c r="G1257" s="186"/>
      <c r="H1257" s="8">
        <f>E1256*0.4</f>
        <v>11.600000000000001</v>
      </c>
      <c r="I1257" s="8"/>
      <c r="J1257" s="35"/>
    </row>
    <row r="1258" spans="1:10" s="41" customFormat="1" x14ac:dyDescent="0.25">
      <c r="A1258" s="41" t="s">
        <v>66</v>
      </c>
      <c r="B1258" s="80">
        <v>29</v>
      </c>
      <c r="C1258" s="81" t="s">
        <v>77</v>
      </c>
      <c r="D1258" s="62" t="str">
        <f t="shared" si="249"/>
        <v>Только CX WORX29Держатели Амортизаторов SMARTBAND RACK</v>
      </c>
      <c r="E1258" s="60">
        <v>4</v>
      </c>
      <c r="G1258" s="186"/>
      <c r="H1258" s="8"/>
      <c r="I1258" s="8"/>
      <c r="J1258" s="35"/>
    </row>
    <row r="1259" spans="1:10" s="41" customFormat="1" x14ac:dyDescent="0.25">
      <c r="A1259" s="41" t="s">
        <v>66</v>
      </c>
      <c r="B1259" s="80">
        <v>29</v>
      </c>
      <c r="C1259" s="39" t="s">
        <v>72</v>
      </c>
      <c r="D1259" s="62" t="str">
        <f t="shared" si="249"/>
        <v>Только CX WORX29Дополнительные весовые диски 2,5 кг</v>
      </c>
      <c r="E1259" s="60">
        <f>E1256</f>
        <v>29</v>
      </c>
      <c r="G1259" s="186"/>
      <c r="H1259" s="8"/>
      <c r="I1259" s="8"/>
      <c r="J1259" s="35"/>
    </row>
    <row r="1260" spans="1:10" s="41" customFormat="1" x14ac:dyDescent="0.25">
      <c r="A1260" s="41" t="s">
        <v>66</v>
      </c>
      <c r="B1260" s="80">
        <v>29</v>
      </c>
      <c r="C1260" s="39" t="s">
        <v>74</v>
      </c>
      <c r="D1260" s="62" t="str">
        <f t="shared" si="249"/>
        <v>Только CX WORX29Весовые диски 3,7 кг</v>
      </c>
      <c r="E1260" s="60">
        <f>E1259/2</f>
        <v>14.5</v>
      </c>
      <c r="G1260" s="186"/>
      <c r="H1260" s="8"/>
      <c r="I1260" s="8"/>
      <c r="J1260" s="35"/>
    </row>
    <row r="1261" spans="1:10" s="41" customFormat="1" x14ac:dyDescent="0.25">
      <c r="A1261" s="41" t="s">
        <v>66</v>
      </c>
      <c r="B1261" s="80">
        <v>29</v>
      </c>
      <c r="C1261" s="39" t="s">
        <v>73</v>
      </c>
      <c r="D1261" s="62" t="str">
        <f t="shared" si="249"/>
        <v>Только CX WORX29Дополнительные весовые диски 5 кг</v>
      </c>
      <c r="E1261" s="60">
        <f>E1259/2</f>
        <v>14.5</v>
      </c>
      <c r="G1261" s="186"/>
      <c r="H1261" s="8"/>
      <c r="I1261" s="8"/>
      <c r="J1261" s="35"/>
    </row>
    <row r="1262" spans="1:10" s="41" customFormat="1" x14ac:dyDescent="0.25">
      <c r="A1262" s="41" t="s">
        <v>66</v>
      </c>
      <c r="B1262" s="80">
        <v>29</v>
      </c>
      <c r="C1262" s="81" t="s">
        <v>80</v>
      </c>
      <c r="D1262" s="62" t="str">
        <f t="shared" si="249"/>
        <v>Только CX WORX29Коврики MBX MAT</v>
      </c>
      <c r="E1262" s="100">
        <f>E1256</f>
        <v>29</v>
      </c>
      <c r="F1262" s="81"/>
      <c r="G1262" s="82" t="s">
        <v>19</v>
      </c>
      <c r="H1262" s="8"/>
      <c r="I1262" s="8"/>
      <c r="J1262" s="35"/>
    </row>
    <row r="1263" spans="1:10" s="41" customFormat="1" x14ac:dyDescent="0.25">
      <c r="A1263" s="41" t="s">
        <v>66</v>
      </c>
      <c r="B1263" s="80">
        <v>29</v>
      </c>
      <c r="C1263" s="83" t="s">
        <v>88</v>
      </c>
      <c r="D1263" s="62" t="str">
        <f t="shared" si="249"/>
        <v>Только CX WORX29Держатели ковриков MBX MAT RACK</v>
      </c>
      <c r="E1263" s="101">
        <v>1</v>
      </c>
      <c r="F1263" s="83"/>
      <c r="G1263" s="84" t="s">
        <v>5</v>
      </c>
      <c r="H1263" s="8"/>
      <c r="I1263" s="8"/>
      <c r="J1263" s="35"/>
    </row>
    <row r="1264" spans="1:10" s="41" customFormat="1" x14ac:dyDescent="0.25">
      <c r="A1264" s="41" t="s">
        <v>66</v>
      </c>
      <c r="B1264" s="80">
        <v>29</v>
      </c>
      <c r="D1264" s="62" t="str">
        <f t="shared" si="249"/>
        <v>Только CX WORX29</v>
      </c>
      <c r="E1264" s="60"/>
      <c r="G1264" s="82"/>
      <c r="H1264" s="8"/>
      <c r="I1264" s="8"/>
      <c r="J1264" s="35"/>
    </row>
    <row r="1265" spans="1:10" s="41" customFormat="1" x14ac:dyDescent="0.25">
      <c r="A1265" s="41" t="s">
        <v>66</v>
      </c>
      <c r="B1265" s="80">
        <v>28</v>
      </c>
      <c r="C1265" s="81" t="s">
        <v>78</v>
      </c>
      <c r="D1265" s="62" t="str">
        <f t="shared" ref="D1265:D1328" si="250">A1265&amp;B1265&amp;C1265</f>
        <v>Только CX WORX28Амортизаторы SMARTBAND</v>
      </c>
      <c r="E1265" s="60">
        <v>28</v>
      </c>
      <c r="G1265" s="185" t="s">
        <v>23</v>
      </c>
      <c r="H1265" s="8"/>
      <c r="I1265" s="8"/>
      <c r="J1265" s="35"/>
    </row>
    <row r="1266" spans="1:10" s="41" customFormat="1" x14ac:dyDescent="0.25">
      <c r="A1266" s="41" t="s">
        <v>66</v>
      </c>
      <c r="B1266" s="80">
        <v>28</v>
      </c>
      <c r="C1266" s="81" t="s">
        <v>79</v>
      </c>
      <c r="D1266" s="62" t="str">
        <f t="shared" si="250"/>
        <v>Только CX WORX28Амортизаторы SMARTBAND EXTREME</v>
      </c>
      <c r="E1266" s="60">
        <v>11</v>
      </c>
      <c r="G1266" s="186"/>
      <c r="H1266" s="8">
        <f>E1265*0.4</f>
        <v>11.200000000000001</v>
      </c>
      <c r="I1266" s="8"/>
      <c r="J1266" s="35"/>
    </row>
    <row r="1267" spans="1:10" s="41" customFormat="1" x14ac:dyDescent="0.25">
      <c r="A1267" s="41" t="s">
        <v>66</v>
      </c>
      <c r="B1267" s="80">
        <v>28</v>
      </c>
      <c r="C1267" s="81" t="s">
        <v>77</v>
      </c>
      <c r="D1267" s="62" t="str">
        <f t="shared" si="250"/>
        <v>Только CX WORX28Держатели Амортизаторов SMARTBAND RACK</v>
      </c>
      <c r="E1267" s="60">
        <v>4</v>
      </c>
      <c r="G1267" s="186"/>
      <c r="H1267" s="8"/>
      <c r="I1267" s="8"/>
      <c r="J1267" s="35"/>
    </row>
    <row r="1268" spans="1:10" s="41" customFormat="1" x14ac:dyDescent="0.25">
      <c r="A1268" s="41" t="s">
        <v>66</v>
      </c>
      <c r="B1268" s="80">
        <v>28</v>
      </c>
      <c r="C1268" s="39" t="s">
        <v>72</v>
      </c>
      <c r="D1268" s="62" t="str">
        <f t="shared" si="250"/>
        <v>Только CX WORX28Дополнительные весовые диски 2,5 кг</v>
      </c>
      <c r="E1268" s="60">
        <f>E1265</f>
        <v>28</v>
      </c>
      <c r="G1268" s="186"/>
      <c r="H1268" s="8"/>
      <c r="I1268" s="8"/>
      <c r="J1268" s="35"/>
    </row>
    <row r="1269" spans="1:10" s="41" customFormat="1" x14ac:dyDescent="0.25">
      <c r="A1269" s="41" t="s">
        <v>66</v>
      </c>
      <c r="B1269" s="80">
        <v>28</v>
      </c>
      <c r="C1269" s="39" t="s">
        <v>74</v>
      </c>
      <c r="D1269" s="62" t="str">
        <f t="shared" si="250"/>
        <v>Только CX WORX28Весовые диски 3,7 кг</v>
      </c>
      <c r="E1269" s="60">
        <f>E1268/2</f>
        <v>14</v>
      </c>
      <c r="G1269" s="186"/>
      <c r="H1269" s="8"/>
      <c r="I1269" s="8"/>
      <c r="J1269" s="35"/>
    </row>
    <row r="1270" spans="1:10" s="41" customFormat="1" x14ac:dyDescent="0.25">
      <c r="A1270" s="41" t="s">
        <v>66</v>
      </c>
      <c r="B1270" s="80">
        <v>28</v>
      </c>
      <c r="C1270" s="39" t="s">
        <v>73</v>
      </c>
      <c r="D1270" s="62" t="str">
        <f t="shared" si="250"/>
        <v>Только CX WORX28Дополнительные весовые диски 5 кг</v>
      </c>
      <c r="E1270" s="60">
        <f>E1268/2</f>
        <v>14</v>
      </c>
      <c r="G1270" s="186"/>
      <c r="H1270" s="8"/>
      <c r="I1270" s="8"/>
      <c r="J1270" s="35"/>
    </row>
    <row r="1271" spans="1:10" s="41" customFormat="1" x14ac:dyDescent="0.25">
      <c r="A1271" s="41" t="s">
        <v>66</v>
      </c>
      <c r="B1271" s="80">
        <v>28</v>
      </c>
      <c r="C1271" s="81" t="s">
        <v>80</v>
      </c>
      <c r="D1271" s="62" t="str">
        <f t="shared" si="250"/>
        <v>Только CX WORX28Коврики MBX MAT</v>
      </c>
      <c r="E1271" s="100">
        <f>E1265</f>
        <v>28</v>
      </c>
      <c r="F1271" s="81"/>
      <c r="G1271" s="82" t="s">
        <v>19</v>
      </c>
      <c r="H1271" s="8"/>
      <c r="I1271" s="8"/>
      <c r="J1271" s="35"/>
    </row>
    <row r="1272" spans="1:10" s="41" customFormat="1" x14ac:dyDescent="0.25">
      <c r="A1272" s="41" t="s">
        <v>66</v>
      </c>
      <c r="B1272" s="80">
        <v>28</v>
      </c>
      <c r="C1272" s="83" t="s">
        <v>88</v>
      </c>
      <c r="D1272" s="62" t="str">
        <f t="shared" si="250"/>
        <v>Только CX WORX28Держатели ковриков MBX MAT RACK</v>
      </c>
      <c r="E1272" s="101">
        <v>1</v>
      </c>
      <c r="F1272" s="83"/>
      <c r="G1272" s="84" t="s">
        <v>5</v>
      </c>
      <c r="H1272" s="8"/>
      <c r="I1272" s="8"/>
      <c r="J1272" s="35"/>
    </row>
    <row r="1273" spans="1:10" s="41" customFormat="1" x14ac:dyDescent="0.25">
      <c r="A1273" s="41" t="s">
        <v>66</v>
      </c>
      <c r="B1273" s="80">
        <v>28</v>
      </c>
      <c r="D1273" s="62" t="str">
        <f t="shared" si="250"/>
        <v>Только CX WORX28</v>
      </c>
      <c r="E1273" s="60"/>
      <c r="G1273" s="82"/>
      <c r="H1273" s="8"/>
      <c r="I1273" s="8"/>
      <c r="J1273" s="35"/>
    </row>
    <row r="1274" spans="1:10" s="41" customFormat="1" x14ac:dyDescent="0.25">
      <c r="A1274" s="41" t="s">
        <v>66</v>
      </c>
      <c r="B1274" s="80">
        <v>27</v>
      </c>
      <c r="C1274" s="81" t="s">
        <v>78</v>
      </c>
      <c r="D1274" s="62" t="str">
        <f t="shared" si="250"/>
        <v>Только CX WORX27Амортизаторы SMARTBAND</v>
      </c>
      <c r="E1274" s="60">
        <v>27</v>
      </c>
      <c r="G1274" s="185" t="s">
        <v>23</v>
      </c>
      <c r="H1274" s="8"/>
      <c r="I1274" s="8"/>
      <c r="J1274" s="35"/>
    </row>
    <row r="1275" spans="1:10" s="41" customFormat="1" x14ac:dyDescent="0.25">
      <c r="A1275" s="41" t="s">
        <v>66</v>
      </c>
      <c r="B1275" s="80">
        <v>27</v>
      </c>
      <c r="C1275" s="81" t="s">
        <v>79</v>
      </c>
      <c r="D1275" s="62" t="str">
        <f t="shared" si="250"/>
        <v>Только CX WORX27Амортизаторы SMARTBAND EXTREME</v>
      </c>
      <c r="E1275" s="60">
        <v>11</v>
      </c>
      <c r="G1275" s="186"/>
      <c r="H1275" s="8">
        <f>E1274*0.4</f>
        <v>10.8</v>
      </c>
      <c r="I1275" s="8"/>
      <c r="J1275" s="35"/>
    </row>
    <row r="1276" spans="1:10" s="41" customFormat="1" x14ac:dyDescent="0.25">
      <c r="A1276" s="41" t="s">
        <v>66</v>
      </c>
      <c r="B1276" s="80">
        <v>27</v>
      </c>
      <c r="C1276" s="81" t="s">
        <v>77</v>
      </c>
      <c r="D1276" s="62" t="str">
        <f t="shared" si="250"/>
        <v>Только CX WORX27Держатели Амортизаторов SMARTBAND RACK</v>
      </c>
      <c r="E1276" s="60">
        <v>4</v>
      </c>
      <c r="G1276" s="186"/>
      <c r="H1276" s="8"/>
      <c r="I1276" s="8"/>
      <c r="J1276" s="35"/>
    </row>
    <row r="1277" spans="1:10" s="41" customFormat="1" x14ac:dyDescent="0.25">
      <c r="A1277" s="41" t="s">
        <v>66</v>
      </c>
      <c r="B1277" s="80">
        <v>27</v>
      </c>
      <c r="C1277" s="39" t="s">
        <v>72</v>
      </c>
      <c r="D1277" s="62" t="str">
        <f t="shared" si="250"/>
        <v>Только CX WORX27Дополнительные весовые диски 2,5 кг</v>
      </c>
      <c r="E1277" s="60">
        <f>E1274</f>
        <v>27</v>
      </c>
      <c r="G1277" s="186"/>
      <c r="H1277" s="8"/>
      <c r="I1277" s="8"/>
      <c r="J1277" s="35"/>
    </row>
    <row r="1278" spans="1:10" s="41" customFormat="1" x14ac:dyDescent="0.25">
      <c r="A1278" s="41" t="s">
        <v>66</v>
      </c>
      <c r="B1278" s="80">
        <v>27</v>
      </c>
      <c r="C1278" s="39" t="s">
        <v>74</v>
      </c>
      <c r="D1278" s="62" t="str">
        <f t="shared" si="250"/>
        <v>Только CX WORX27Весовые диски 3,7 кг</v>
      </c>
      <c r="E1278" s="60">
        <f>E1277/2</f>
        <v>13.5</v>
      </c>
      <c r="G1278" s="186"/>
      <c r="H1278" s="8"/>
      <c r="I1278" s="8"/>
      <c r="J1278" s="35"/>
    </row>
    <row r="1279" spans="1:10" s="41" customFormat="1" x14ac:dyDescent="0.25">
      <c r="A1279" s="41" t="s">
        <v>66</v>
      </c>
      <c r="B1279" s="80">
        <v>27</v>
      </c>
      <c r="C1279" s="39" t="s">
        <v>73</v>
      </c>
      <c r="D1279" s="62" t="str">
        <f t="shared" si="250"/>
        <v>Только CX WORX27Дополнительные весовые диски 5 кг</v>
      </c>
      <c r="E1279" s="60">
        <f>E1277/2</f>
        <v>13.5</v>
      </c>
      <c r="G1279" s="186"/>
      <c r="H1279" s="8"/>
      <c r="I1279" s="8"/>
      <c r="J1279" s="35"/>
    </row>
    <row r="1280" spans="1:10" s="41" customFormat="1" x14ac:dyDescent="0.25">
      <c r="A1280" s="41" t="s">
        <v>66</v>
      </c>
      <c r="B1280" s="80">
        <v>27</v>
      </c>
      <c r="C1280" s="81" t="s">
        <v>80</v>
      </c>
      <c r="D1280" s="62" t="str">
        <f t="shared" si="250"/>
        <v>Только CX WORX27Коврики MBX MAT</v>
      </c>
      <c r="E1280" s="100">
        <f>E1274</f>
        <v>27</v>
      </c>
      <c r="F1280" s="81"/>
      <c r="G1280" s="82" t="s">
        <v>19</v>
      </c>
      <c r="H1280" s="8"/>
      <c r="I1280" s="8"/>
      <c r="J1280" s="35"/>
    </row>
    <row r="1281" spans="1:10" s="41" customFormat="1" x14ac:dyDescent="0.25">
      <c r="A1281" s="41" t="s">
        <v>66</v>
      </c>
      <c r="B1281" s="80">
        <v>27</v>
      </c>
      <c r="C1281" s="83" t="s">
        <v>88</v>
      </c>
      <c r="D1281" s="62" t="str">
        <f t="shared" si="250"/>
        <v>Только CX WORX27Держатели ковриков MBX MAT RACK</v>
      </c>
      <c r="E1281" s="101">
        <v>1</v>
      </c>
      <c r="F1281" s="83"/>
      <c r="G1281" s="84" t="s">
        <v>5</v>
      </c>
      <c r="H1281" s="8"/>
      <c r="I1281" s="8"/>
      <c r="J1281" s="35"/>
    </row>
    <row r="1282" spans="1:10" s="41" customFormat="1" x14ac:dyDescent="0.25">
      <c r="A1282" s="41" t="s">
        <v>66</v>
      </c>
      <c r="B1282" s="80">
        <v>27</v>
      </c>
      <c r="D1282" s="62" t="str">
        <f t="shared" si="250"/>
        <v>Только CX WORX27</v>
      </c>
      <c r="E1282" s="60"/>
      <c r="G1282" s="82"/>
      <c r="H1282" s="8"/>
      <c r="I1282" s="8"/>
      <c r="J1282" s="35"/>
    </row>
    <row r="1283" spans="1:10" s="41" customFormat="1" x14ac:dyDescent="0.25">
      <c r="A1283" s="41" t="s">
        <v>66</v>
      </c>
      <c r="B1283" s="80">
        <v>26</v>
      </c>
      <c r="C1283" s="81" t="s">
        <v>78</v>
      </c>
      <c r="D1283" s="62" t="str">
        <f t="shared" si="250"/>
        <v>Только CX WORX26Амортизаторы SMARTBAND</v>
      </c>
      <c r="E1283" s="60">
        <v>26</v>
      </c>
      <c r="G1283" s="185" t="s">
        <v>23</v>
      </c>
      <c r="H1283" s="8"/>
      <c r="I1283" s="8"/>
      <c r="J1283" s="35"/>
    </row>
    <row r="1284" spans="1:10" s="41" customFormat="1" x14ac:dyDescent="0.25">
      <c r="A1284" s="41" t="s">
        <v>66</v>
      </c>
      <c r="B1284" s="80">
        <v>26</v>
      </c>
      <c r="C1284" s="81" t="s">
        <v>79</v>
      </c>
      <c r="D1284" s="62" t="str">
        <f t="shared" si="250"/>
        <v>Только CX WORX26Амортизаторы SMARTBAND EXTREME</v>
      </c>
      <c r="E1284" s="60">
        <v>10</v>
      </c>
      <c r="G1284" s="186"/>
      <c r="H1284" s="8">
        <f>E1283*0.4</f>
        <v>10.4</v>
      </c>
      <c r="I1284" s="8"/>
      <c r="J1284" s="35"/>
    </row>
    <row r="1285" spans="1:10" s="41" customFormat="1" x14ac:dyDescent="0.25">
      <c r="A1285" s="41" t="s">
        <v>66</v>
      </c>
      <c r="B1285" s="80">
        <v>26</v>
      </c>
      <c r="C1285" s="81" t="s">
        <v>77</v>
      </c>
      <c r="D1285" s="62" t="str">
        <f t="shared" si="250"/>
        <v>Только CX WORX26Держатели Амортизаторов SMARTBAND RACK</v>
      </c>
      <c r="E1285" s="60">
        <v>4</v>
      </c>
      <c r="G1285" s="186"/>
      <c r="H1285" s="8"/>
      <c r="I1285" s="8"/>
      <c r="J1285" s="35"/>
    </row>
    <row r="1286" spans="1:10" s="41" customFormat="1" x14ac:dyDescent="0.25">
      <c r="A1286" s="41" t="s">
        <v>66</v>
      </c>
      <c r="B1286" s="80">
        <v>26</v>
      </c>
      <c r="C1286" s="39" t="s">
        <v>72</v>
      </c>
      <c r="D1286" s="62" t="str">
        <f t="shared" si="250"/>
        <v>Только CX WORX26Дополнительные весовые диски 2,5 кг</v>
      </c>
      <c r="E1286" s="60">
        <f>E1283</f>
        <v>26</v>
      </c>
      <c r="G1286" s="186"/>
      <c r="H1286" s="8"/>
      <c r="I1286" s="8"/>
      <c r="J1286" s="35"/>
    </row>
    <row r="1287" spans="1:10" s="41" customFormat="1" x14ac:dyDescent="0.25">
      <c r="A1287" s="41" t="s">
        <v>66</v>
      </c>
      <c r="B1287" s="80">
        <v>26</v>
      </c>
      <c r="C1287" s="39" t="s">
        <v>74</v>
      </c>
      <c r="D1287" s="62" t="str">
        <f t="shared" si="250"/>
        <v>Только CX WORX26Весовые диски 3,7 кг</v>
      </c>
      <c r="E1287" s="60">
        <f>E1286/2</f>
        <v>13</v>
      </c>
      <c r="G1287" s="186"/>
      <c r="H1287" s="8"/>
      <c r="I1287" s="8"/>
      <c r="J1287" s="35"/>
    </row>
    <row r="1288" spans="1:10" s="41" customFormat="1" x14ac:dyDescent="0.25">
      <c r="A1288" s="41" t="s">
        <v>66</v>
      </c>
      <c r="B1288" s="80">
        <v>26</v>
      </c>
      <c r="C1288" s="39" t="s">
        <v>73</v>
      </c>
      <c r="D1288" s="62" t="str">
        <f t="shared" si="250"/>
        <v>Только CX WORX26Дополнительные весовые диски 5 кг</v>
      </c>
      <c r="E1288" s="60">
        <f>E1286/2</f>
        <v>13</v>
      </c>
      <c r="G1288" s="186"/>
      <c r="H1288" s="8"/>
      <c r="I1288" s="8"/>
      <c r="J1288" s="35"/>
    </row>
    <row r="1289" spans="1:10" s="41" customFormat="1" x14ac:dyDescent="0.25">
      <c r="A1289" s="41" t="s">
        <v>66</v>
      </c>
      <c r="B1289" s="80">
        <v>26</v>
      </c>
      <c r="C1289" s="81" t="s">
        <v>80</v>
      </c>
      <c r="D1289" s="62" t="str">
        <f t="shared" si="250"/>
        <v>Только CX WORX26Коврики MBX MAT</v>
      </c>
      <c r="E1289" s="100">
        <f>E1283</f>
        <v>26</v>
      </c>
      <c r="F1289" s="81"/>
      <c r="G1289" s="82" t="s">
        <v>19</v>
      </c>
      <c r="H1289" s="8"/>
      <c r="I1289" s="8"/>
      <c r="J1289" s="35"/>
    </row>
    <row r="1290" spans="1:10" s="41" customFormat="1" x14ac:dyDescent="0.25">
      <c r="A1290" s="41" t="s">
        <v>66</v>
      </c>
      <c r="B1290" s="80">
        <v>26</v>
      </c>
      <c r="C1290" s="83" t="s">
        <v>88</v>
      </c>
      <c r="D1290" s="62" t="str">
        <f t="shared" si="250"/>
        <v>Только CX WORX26Держатели ковриков MBX MAT RACK</v>
      </c>
      <c r="E1290" s="101">
        <v>1</v>
      </c>
      <c r="F1290" s="83"/>
      <c r="G1290" s="84" t="s">
        <v>5</v>
      </c>
      <c r="H1290" s="8"/>
      <c r="I1290" s="8"/>
      <c r="J1290" s="35"/>
    </row>
    <row r="1291" spans="1:10" s="41" customFormat="1" x14ac:dyDescent="0.25">
      <c r="A1291" s="41" t="s">
        <v>66</v>
      </c>
      <c r="B1291" s="80">
        <v>26</v>
      </c>
      <c r="D1291" s="62" t="str">
        <f t="shared" si="250"/>
        <v>Только CX WORX26</v>
      </c>
      <c r="E1291" s="60"/>
      <c r="G1291" s="82"/>
      <c r="H1291" s="8"/>
      <c r="I1291" s="8"/>
      <c r="J1291" s="35"/>
    </row>
    <row r="1292" spans="1:10" s="41" customFormat="1" x14ac:dyDescent="0.25">
      <c r="A1292" s="41" t="s">
        <v>66</v>
      </c>
      <c r="B1292" s="80">
        <v>25</v>
      </c>
      <c r="C1292" s="81" t="s">
        <v>78</v>
      </c>
      <c r="D1292" s="62" t="str">
        <f t="shared" si="250"/>
        <v>Только CX WORX25Амортизаторы SMARTBAND</v>
      </c>
      <c r="E1292" s="60">
        <v>25</v>
      </c>
      <c r="G1292" s="185" t="s">
        <v>23</v>
      </c>
      <c r="H1292" s="8"/>
      <c r="I1292" s="8"/>
      <c r="J1292" s="35"/>
    </row>
    <row r="1293" spans="1:10" s="41" customFormat="1" x14ac:dyDescent="0.25">
      <c r="A1293" s="41" t="s">
        <v>66</v>
      </c>
      <c r="B1293" s="80">
        <v>25</v>
      </c>
      <c r="C1293" s="81" t="s">
        <v>79</v>
      </c>
      <c r="D1293" s="62" t="str">
        <f t="shared" si="250"/>
        <v>Только CX WORX25Амортизаторы SMARTBAND EXTREME</v>
      </c>
      <c r="E1293" s="60">
        <v>10</v>
      </c>
      <c r="G1293" s="186"/>
      <c r="H1293" s="8">
        <f>E1292*0.4</f>
        <v>10</v>
      </c>
      <c r="I1293" s="8"/>
      <c r="J1293" s="35"/>
    </row>
    <row r="1294" spans="1:10" s="41" customFormat="1" x14ac:dyDescent="0.25">
      <c r="A1294" s="41" t="s">
        <v>66</v>
      </c>
      <c r="B1294" s="80">
        <v>25</v>
      </c>
      <c r="C1294" s="81" t="s">
        <v>77</v>
      </c>
      <c r="D1294" s="62" t="str">
        <f t="shared" si="250"/>
        <v>Только CX WORX25Держатели Амортизаторов SMARTBAND RACK</v>
      </c>
      <c r="E1294" s="60">
        <v>4</v>
      </c>
      <c r="G1294" s="186"/>
      <c r="H1294" s="8"/>
      <c r="I1294" s="8"/>
      <c r="J1294" s="35"/>
    </row>
    <row r="1295" spans="1:10" s="41" customFormat="1" x14ac:dyDescent="0.25">
      <c r="A1295" s="41" t="s">
        <v>66</v>
      </c>
      <c r="B1295" s="80">
        <v>25</v>
      </c>
      <c r="C1295" s="39" t="s">
        <v>72</v>
      </c>
      <c r="D1295" s="62" t="str">
        <f t="shared" si="250"/>
        <v>Только CX WORX25Дополнительные весовые диски 2,5 кг</v>
      </c>
      <c r="E1295" s="60">
        <f>E1292</f>
        <v>25</v>
      </c>
      <c r="G1295" s="186"/>
      <c r="H1295" s="8"/>
      <c r="I1295" s="8"/>
      <c r="J1295" s="35"/>
    </row>
    <row r="1296" spans="1:10" s="41" customFormat="1" x14ac:dyDescent="0.25">
      <c r="A1296" s="41" t="s">
        <v>66</v>
      </c>
      <c r="B1296" s="80">
        <v>25</v>
      </c>
      <c r="C1296" s="39" t="s">
        <v>74</v>
      </c>
      <c r="D1296" s="62" t="str">
        <f t="shared" si="250"/>
        <v>Только CX WORX25Весовые диски 3,7 кг</v>
      </c>
      <c r="E1296" s="60">
        <f>E1295/2</f>
        <v>12.5</v>
      </c>
      <c r="G1296" s="186"/>
      <c r="H1296" s="8"/>
      <c r="I1296" s="8"/>
      <c r="J1296" s="35"/>
    </row>
    <row r="1297" spans="1:10" s="41" customFormat="1" x14ac:dyDescent="0.25">
      <c r="A1297" s="41" t="s">
        <v>66</v>
      </c>
      <c r="B1297" s="80">
        <v>25</v>
      </c>
      <c r="C1297" s="39" t="s">
        <v>73</v>
      </c>
      <c r="D1297" s="62" t="str">
        <f t="shared" si="250"/>
        <v>Только CX WORX25Дополнительные весовые диски 5 кг</v>
      </c>
      <c r="E1297" s="60">
        <f>E1295/2</f>
        <v>12.5</v>
      </c>
      <c r="G1297" s="186"/>
      <c r="H1297" s="8"/>
      <c r="I1297" s="8"/>
      <c r="J1297" s="35"/>
    </row>
    <row r="1298" spans="1:10" s="41" customFormat="1" x14ac:dyDescent="0.25">
      <c r="A1298" s="41" t="s">
        <v>66</v>
      </c>
      <c r="B1298" s="80">
        <v>25</v>
      </c>
      <c r="C1298" s="81" t="s">
        <v>80</v>
      </c>
      <c r="D1298" s="62" t="str">
        <f t="shared" si="250"/>
        <v>Только CX WORX25Коврики MBX MAT</v>
      </c>
      <c r="E1298" s="100">
        <f>E1292</f>
        <v>25</v>
      </c>
      <c r="F1298" s="81"/>
      <c r="G1298" s="82" t="s">
        <v>19</v>
      </c>
      <c r="H1298" s="8"/>
      <c r="I1298" s="8"/>
      <c r="J1298" s="35"/>
    </row>
    <row r="1299" spans="1:10" s="41" customFormat="1" x14ac:dyDescent="0.25">
      <c r="A1299" s="41" t="s">
        <v>66</v>
      </c>
      <c r="B1299" s="80">
        <v>25</v>
      </c>
      <c r="C1299" s="83" t="s">
        <v>88</v>
      </c>
      <c r="D1299" s="62" t="str">
        <f t="shared" si="250"/>
        <v>Только CX WORX25Держатели ковриков MBX MAT RACK</v>
      </c>
      <c r="E1299" s="101">
        <v>1</v>
      </c>
      <c r="F1299" s="83"/>
      <c r="G1299" s="84" t="s">
        <v>5</v>
      </c>
      <c r="H1299" s="8"/>
      <c r="I1299" s="8"/>
      <c r="J1299" s="35"/>
    </row>
    <row r="1300" spans="1:10" s="41" customFormat="1" x14ac:dyDescent="0.25">
      <c r="A1300" s="41" t="s">
        <v>66</v>
      </c>
      <c r="B1300" s="80">
        <v>25</v>
      </c>
      <c r="D1300" s="62" t="str">
        <f t="shared" si="250"/>
        <v>Только CX WORX25</v>
      </c>
      <c r="E1300" s="60"/>
      <c r="G1300" s="82"/>
      <c r="H1300" s="8"/>
      <c r="I1300" s="8"/>
      <c r="J1300" s="35"/>
    </row>
    <row r="1301" spans="1:10" s="41" customFormat="1" ht="14.65" customHeight="1" x14ac:dyDescent="0.25">
      <c r="A1301" s="41" t="s">
        <v>66</v>
      </c>
      <c r="B1301" s="80">
        <v>24</v>
      </c>
      <c r="C1301" s="81" t="s">
        <v>78</v>
      </c>
      <c r="D1301" s="62" t="str">
        <f t="shared" si="250"/>
        <v>Только CX WORX24Амортизаторы SMARTBAND</v>
      </c>
      <c r="E1301" s="60">
        <v>24</v>
      </c>
      <c r="G1301" s="85" t="s">
        <v>23</v>
      </c>
      <c r="H1301" s="8"/>
      <c r="I1301" s="8"/>
      <c r="J1301" s="35"/>
    </row>
    <row r="1302" spans="1:10" s="41" customFormat="1" x14ac:dyDescent="0.25">
      <c r="A1302" s="41" t="s">
        <v>66</v>
      </c>
      <c r="B1302" s="80">
        <v>24</v>
      </c>
      <c r="C1302" s="81" t="s">
        <v>79</v>
      </c>
      <c r="D1302" s="62" t="str">
        <f t="shared" si="250"/>
        <v>Только CX WORX24Амортизаторы SMARTBAND EXTREME</v>
      </c>
      <c r="E1302" s="60">
        <v>10</v>
      </c>
      <c r="G1302" s="86"/>
      <c r="H1302" s="8">
        <f>E1301*0.4</f>
        <v>9.6000000000000014</v>
      </c>
      <c r="I1302" s="8"/>
      <c r="J1302" s="35"/>
    </row>
    <row r="1303" spans="1:10" s="41" customFormat="1" x14ac:dyDescent="0.25">
      <c r="A1303" s="41" t="s">
        <v>66</v>
      </c>
      <c r="B1303" s="80">
        <v>24</v>
      </c>
      <c r="C1303" s="81" t="s">
        <v>77</v>
      </c>
      <c r="D1303" s="62" t="str">
        <f t="shared" si="250"/>
        <v>Только CX WORX24Держатели Амортизаторов SMARTBAND RACK</v>
      </c>
      <c r="E1303" s="60">
        <v>4</v>
      </c>
      <c r="G1303" s="86"/>
      <c r="H1303" s="8"/>
      <c r="I1303" s="8"/>
      <c r="J1303" s="35"/>
    </row>
    <row r="1304" spans="1:10" s="41" customFormat="1" x14ac:dyDescent="0.25">
      <c r="A1304" s="41" t="s">
        <v>66</v>
      </c>
      <c r="B1304" s="80">
        <v>24</v>
      </c>
      <c r="C1304" s="39" t="s">
        <v>72</v>
      </c>
      <c r="D1304" s="62" t="str">
        <f t="shared" si="250"/>
        <v>Только CX WORX24Дополнительные весовые диски 2,5 кг</v>
      </c>
      <c r="E1304" s="60">
        <f>E1301</f>
        <v>24</v>
      </c>
      <c r="G1304" s="86"/>
      <c r="H1304" s="8"/>
      <c r="I1304" s="8"/>
      <c r="J1304" s="35"/>
    </row>
    <row r="1305" spans="1:10" s="41" customFormat="1" x14ac:dyDescent="0.25">
      <c r="A1305" s="41" t="s">
        <v>66</v>
      </c>
      <c r="B1305" s="80">
        <v>24</v>
      </c>
      <c r="C1305" s="39" t="s">
        <v>74</v>
      </c>
      <c r="D1305" s="62" t="str">
        <f t="shared" si="250"/>
        <v>Только CX WORX24Весовые диски 3,7 кг</v>
      </c>
      <c r="E1305" s="60">
        <f>E1304/2</f>
        <v>12</v>
      </c>
      <c r="G1305" s="86"/>
      <c r="H1305" s="8"/>
      <c r="I1305" s="8"/>
      <c r="J1305" s="35"/>
    </row>
    <row r="1306" spans="1:10" s="41" customFormat="1" x14ac:dyDescent="0.25">
      <c r="A1306" s="41" t="s">
        <v>66</v>
      </c>
      <c r="B1306" s="80">
        <v>24</v>
      </c>
      <c r="C1306" s="39" t="s">
        <v>73</v>
      </c>
      <c r="D1306" s="62" t="str">
        <f t="shared" si="250"/>
        <v>Только CX WORX24Дополнительные весовые диски 5 кг</v>
      </c>
      <c r="E1306" s="60">
        <f>E1304/2</f>
        <v>12</v>
      </c>
      <c r="G1306" s="86"/>
      <c r="H1306" s="8"/>
      <c r="I1306" s="8"/>
      <c r="J1306" s="35"/>
    </row>
    <row r="1307" spans="1:10" s="41" customFormat="1" x14ac:dyDescent="0.25">
      <c r="A1307" s="41" t="s">
        <v>66</v>
      </c>
      <c r="B1307" s="80">
        <v>24</v>
      </c>
      <c r="C1307" s="81" t="s">
        <v>80</v>
      </c>
      <c r="D1307" s="62" t="str">
        <f t="shared" si="250"/>
        <v>Только CX WORX24Коврики MBX MAT</v>
      </c>
      <c r="E1307" s="100">
        <f>E1301</f>
        <v>24</v>
      </c>
      <c r="F1307" s="81"/>
      <c r="G1307" s="82" t="s">
        <v>19</v>
      </c>
      <c r="H1307" s="8"/>
      <c r="I1307" s="8"/>
      <c r="J1307" s="35"/>
    </row>
    <row r="1308" spans="1:10" s="41" customFormat="1" x14ac:dyDescent="0.25">
      <c r="A1308" s="41" t="s">
        <v>66</v>
      </c>
      <c r="B1308" s="80">
        <v>24</v>
      </c>
      <c r="C1308" s="83" t="s">
        <v>88</v>
      </c>
      <c r="D1308" s="62" t="str">
        <f t="shared" si="250"/>
        <v>Только CX WORX24Держатели ковриков MBX MAT RACK</v>
      </c>
      <c r="E1308" s="101">
        <v>1</v>
      </c>
      <c r="F1308" s="83"/>
      <c r="G1308" s="84" t="s">
        <v>5</v>
      </c>
      <c r="H1308" s="8"/>
      <c r="I1308" s="8"/>
      <c r="J1308" s="35"/>
    </row>
    <row r="1309" spans="1:10" s="41" customFormat="1" x14ac:dyDescent="0.25">
      <c r="A1309" s="41" t="s">
        <v>66</v>
      </c>
      <c r="B1309" s="80">
        <v>23</v>
      </c>
      <c r="D1309" s="62" t="str">
        <f t="shared" si="250"/>
        <v>Только CX WORX23</v>
      </c>
      <c r="E1309" s="60"/>
      <c r="G1309" s="82"/>
      <c r="H1309" s="8"/>
      <c r="I1309" s="8"/>
      <c r="J1309" s="35"/>
    </row>
    <row r="1310" spans="1:10" s="41" customFormat="1" ht="14.65" customHeight="1" x14ac:dyDescent="0.25">
      <c r="A1310" s="41" t="s">
        <v>66</v>
      </c>
      <c r="B1310" s="80">
        <v>23</v>
      </c>
      <c r="C1310" s="81" t="s">
        <v>78</v>
      </c>
      <c r="D1310" s="62" t="str">
        <f t="shared" si="250"/>
        <v>Только CX WORX23Амортизаторы SMARTBAND</v>
      </c>
      <c r="E1310" s="60">
        <v>23</v>
      </c>
      <c r="G1310" s="85" t="s">
        <v>23</v>
      </c>
      <c r="H1310" s="8"/>
      <c r="I1310" s="8"/>
      <c r="J1310" s="35"/>
    </row>
    <row r="1311" spans="1:10" s="41" customFormat="1" x14ac:dyDescent="0.25">
      <c r="A1311" s="41" t="s">
        <v>66</v>
      </c>
      <c r="B1311" s="80">
        <v>23</v>
      </c>
      <c r="C1311" s="81" t="s">
        <v>79</v>
      </c>
      <c r="D1311" s="62" t="str">
        <f t="shared" si="250"/>
        <v>Только CX WORX23Амортизаторы SMARTBAND EXTREME</v>
      </c>
      <c r="E1311" s="60">
        <v>7</v>
      </c>
      <c r="G1311" s="86"/>
      <c r="H1311" s="8">
        <f>E1310*0.4</f>
        <v>9.2000000000000011</v>
      </c>
      <c r="I1311" s="8"/>
      <c r="J1311" s="35"/>
    </row>
    <row r="1312" spans="1:10" s="41" customFormat="1" x14ac:dyDescent="0.25">
      <c r="A1312" s="41" t="s">
        <v>66</v>
      </c>
      <c r="B1312" s="80">
        <v>23</v>
      </c>
      <c r="C1312" s="81" t="s">
        <v>77</v>
      </c>
      <c r="D1312" s="62" t="str">
        <f t="shared" si="250"/>
        <v>Только CX WORX23Держатели Амортизаторов SMARTBAND RACK</v>
      </c>
      <c r="E1312" s="60">
        <v>3</v>
      </c>
      <c r="G1312" s="86"/>
      <c r="H1312" s="8"/>
      <c r="I1312" s="8"/>
      <c r="J1312" s="35"/>
    </row>
    <row r="1313" spans="1:10" s="41" customFormat="1" x14ac:dyDescent="0.25">
      <c r="A1313" s="41" t="s">
        <v>66</v>
      </c>
      <c r="B1313" s="80">
        <v>23</v>
      </c>
      <c r="C1313" s="39" t="s">
        <v>72</v>
      </c>
      <c r="D1313" s="62" t="str">
        <f t="shared" si="250"/>
        <v>Только CX WORX23Дополнительные весовые диски 2,5 кг</v>
      </c>
      <c r="E1313" s="60">
        <f>E1310</f>
        <v>23</v>
      </c>
      <c r="G1313" s="86"/>
      <c r="H1313" s="8"/>
      <c r="I1313" s="8"/>
      <c r="J1313" s="35"/>
    </row>
    <row r="1314" spans="1:10" s="41" customFormat="1" x14ac:dyDescent="0.25">
      <c r="A1314" s="41" t="s">
        <v>66</v>
      </c>
      <c r="B1314" s="80">
        <v>23</v>
      </c>
      <c r="C1314" s="39" t="s">
        <v>74</v>
      </c>
      <c r="D1314" s="62" t="str">
        <f t="shared" si="250"/>
        <v>Только CX WORX23Весовые диски 3,7 кг</v>
      </c>
      <c r="E1314" s="60">
        <f>E1313/2</f>
        <v>11.5</v>
      </c>
      <c r="G1314" s="86"/>
      <c r="H1314" s="8"/>
      <c r="I1314" s="8"/>
      <c r="J1314" s="35"/>
    </row>
    <row r="1315" spans="1:10" s="41" customFormat="1" x14ac:dyDescent="0.25">
      <c r="A1315" s="41" t="s">
        <v>66</v>
      </c>
      <c r="B1315" s="80">
        <v>23</v>
      </c>
      <c r="C1315" s="39" t="s">
        <v>73</v>
      </c>
      <c r="D1315" s="62" t="str">
        <f t="shared" si="250"/>
        <v>Только CX WORX23Дополнительные весовые диски 5 кг</v>
      </c>
      <c r="E1315" s="60">
        <f>E1313/2</f>
        <v>11.5</v>
      </c>
      <c r="G1315" s="86"/>
      <c r="H1315" s="8"/>
      <c r="I1315" s="8"/>
      <c r="J1315" s="35"/>
    </row>
    <row r="1316" spans="1:10" s="41" customFormat="1" x14ac:dyDescent="0.25">
      <c r="A1316" s="41" t="s">
        <v>66</v>
      </c>
      <c r="B1316" s="80">
        <v>23</v>
      </c>
      <c r="C1316" s="81" t="s">
        <v>80</v>
      </c>
      <c r="D1316" s="62" t="str">
        <f t="shared" si="250"/>
        <v>Только CX WORX23Коврики MBX MAT</v>
      </c>
      <c r="E1316" s="100">
        <f>E1310</f>
        <v>23</v>
      </c>
      <c r="F1316" s="81"/>
      <c r="G1316" s="82" t="s">
        <v>19</v>
      </c>
      <c r="H1316" s="8"/>
      <c r="I1316" s="8"/>
      <c r="J1316" s="35"/>
    </row>
    <row r="1317" spans="1:10" s="41" customFormat="1" x14ac:dyDescent="0.25">
      <c r="A1317" s="41" t="s">
        <v>66</v>
      </c>
      <c r="B1317" s="80">
        <v>23</v>
      </c>
      <c r="C1317" s="83" t="s">
        <v>88</v>
      </c>
      <c r="D1317" s="62" t="str">
        <f t="shared" si="250"/>
        <v>Только CX WORX23Держатели ковриков MBX MAT RACK</v>
      </c>
      <c r="E1317" s="101">
        <v>1</v>
      </c>
      <c r="F1317" s="83"/>
      <c r="G1317" s="84" t="s">
        <v>5</v>
      </c>
      <c r="H1317" s="8"/>
      <c r="I1317" s="8"/>
      <c r="J1317" s="35"/>
    </row>
    <row r="1318" spans="1:10" s="41" customFormat="1" x14ac:dyDescent="0.25">
      <c r="A1318" s="41" t="s">
        <v>66</v>
      </c>
      <c r="B1318" s="80">
        <v>23</v>
      </c>
      <c r="D1318" s="62" t="str">
        <f t="shared" si="250"/>
        <v>Только CX WORX23</v>
      </c>
      <c r="E1318" s="60"/>
      <c r="G1318" s="82"/>
      <c r="H1318" s="8"/>
      <c r="I1318" s="8"/>
      <c r="J1318" s="35"/>
    </row>
    <row r="1319" spans="1:10" s="41" customFormat="1" ht="14.65" customHeight="1" x14ac:dyDescent="0.25">
      <c r="A1319" s="41" t="s">
        <v>66</v>
      </c>
      <c r="B1319" s="80">
        <v>22</v>
      </c>
      <c r="C1319" s="81" t="s">
        <v>78</v>
      </c>
      <c r="D1319" s="62" t="str">
        <f t="shared" si="250"/>
        <v>Только CX WORX22Амортизаторы SMARTBAND</v>
      </c>
      <c r="E1319" s="60">
        <v>22</v>
      </c>
      <c r="G1319" s="85" t="s">
        <v>23</v>
      </c>
      <c r="H1319" s="8"/>
      <c r="I1319" s="8"/>
      <c r="J1319" s="35"/>
    </row>
    <row r="1320" spans="1:10" s="41" customFormat="1" x14ac:dyDescent="0.25">
      <c r="A1320" s="41" t="s">
        <v>66</v>
      </c>
      <c r="B1320" s="80">
        <v>22</v>
      </c>
      <c r="C1320" s="81" t="s">
        <v>79</v>
      </c>
      <c r="D1320" s="62" t="str">
        <f t="shared" si="250"/>
        <v>Только CX WORX22Амортизаторы SMARTBAND EXTREME</v>
      </c>
      <c r="E1320" s="60">
        <v>8</v>
      </c>
      <c r="G1320" s="86"/>
      <c r="H1320" s="8">
        <f>E1319*0.4</f>
        <v>8.8000000000000007</v>
      </c>
      <c r="I1320" s="8"/>
      <c r="J1320" s="35"/>
    </row>
    <row r="1321" spans="1:10" s="41" customFormat="1" x14ac:dyDescent="0.25">
      <c r="A1321" s="41" t="s">
        <v>66</v>
      </c>
      <c r="B1321" s="80">
        <v>22</v>
      </c>
      <c r="C1321" s="81" t="s">
        <v>77</v>
      </c>
      <c r="D1321" s="62" t="str">
        <f t="shared" si="250"/>
        <v>Только CX WORX22Держатели Амортизаторов SMARTBAND RACK</v>
      </c>
      <c r="E1321" s="60">
        <v>3</v>
      </c>
      <c r="G1321" s="86"/>
      <c r="H1321" s="8"/>
      <c r="I1321" s="8"/>
      <c r="J1321" s="35"/>
    </row>
    <row r="1322" spans="1:10" s="41" customFormat="1" x14ac:dyDescent="0.25">
      <c r="A1322" s="41" t="s">
        <v>66</v>
      </c>
      <c r="B1322" s="80">
        <v>22</v>
      </c>
      <c r="C1322" s="39" t="s">
        <v>72</v>
      </c>
      <c r="D1322" s="62" t="str">
        <f t="shared" si="250"/>
        <v>Только CX WORX22Дополнительные весовые диски 2,5 кг</v>
      </c>
      <c r="E1322" s="60">
        <f>E1319</f>
        <v>22</v>
      </c>
      <c r="G1322" s="86"/>
      <c r="H1322" s="8"/>
      <c r="I1322" s="8"/>
      <c r="J1322" s="35"/>
    </row>
    <row r="1323" spans="1:10" s="41" customFormat="1" x14ac:dyDescent="0.25">
      <c r="A1323" s="41" t="s">
        <v>66</v>
      </c>
      <c r="B1323" s="80">
        <v>22</v>
      </c>
      <c r="C1323" s="39" t="s">
        <v>74</v>
      </c>
      <c r="D1323" s="62" t="str">
        <f t="shared" si="250"/>
        <v>Только CX WORX22Весовые диски 3,7 кг</v>
      </c>
      <c r="E1323" s="60">
        <f>E1322/2</f>
        <v>11</v>
      </c>
      <c r="G1323" s="86"/>
      <c r="H1323" s="8"/>
      <c r="I1323" s="8"/>
      <c r="J1323" s="35"/>
    </row>
    <row r="1324" spans="1:10" s="41" customFormat="1" x14ac:dyDescent="0.25">
      <c r="A1324" s="41" t="s">
        <v>66</v>
      </c>
      <c r="B1324" s="80">
        <v>22</v>
      </c>
      <c r="C1324" s="39" t="s">
        <v>73</v>
      </c>
      <c r="D1324" s="62" t="str">
        <f t="shared" si="250"/>
        <v>Только CX WORX22Дополнительные весовые диски 5 кг</v>
      </c>
      <c r="E1324" s="60">
        <f>E1322/2</f>
        <v>11</v>
      </c>
      <c r="G1324" s="86"/>
      <c r="H1324" s="8"/>
      <c r="I1324" s="8"/>
      <c r="J1324" s="35"/>
    </row>
    <row r="1325" spans="1:10" s="41" customFormat="1" x14ac:dyDescent="0.25">
      <c r="A1325" s="41" t="s">
        <v>66</v>
      </c>
      <c r="B1325" s="80">
        <v>22</v>
      </c>
      <c r="C1325" s="81" t="s">
        <v>80</v>
      </c>
      <c r="D1325" s="62" t="str">
        <f t="shared" si="250"/>
        <v>Только CX WORX22Коврики MBX MAT</v>
      </c>
      <c r="E1325" s="100">
        <f>E1319</f>
        <v>22</v>
      </c>
      <c r="F1325" s="81"/>
      <c r="G1325" s="82" t="s">
        <v>19</v>
      </c>
      <c r="H1325" s="8"/>
      <c r="I1325" s="8"/>
      <c r="J1325" s="35"/>
    </row>
    <row r="1326" spans="1:10" s="41" customFormat="1" x14ac:dyDescent="0.25">
      <c r="A1326" s="41" t="s">
        <v>66</v>
      </c>
      <c r="B1326" s="80">
        <v>22</v>
      </c>
      <c r="C1326" s="83" t="s">
        <v>88</v>
      </c>
      <c r="D1326" s="62" t="str">
        <f t="shared" si="250"/>
        <v>Только CX WORX22Держатели ковриков MBX MAT RACK</v>
      </c>
      <c r="E1326" s="101">
        <v>1</v>
      </c>
      <c r="F1326" s="83"/>
      <c r="G1326" s="84" t="s">
        <v>5</v>
      </c>
      <c r="H1326" s="8"/>
      <c r="I1326" s="8"/>
      <c r="J1326" s="35"/>
    </row>
    <row r="1327" spans="1:10" s="41" customFormat="1" x14ac:dyDescent="0.25">
      <c r="A1327" s="41" t="s">
        <v>66</v>
      </c>
      <c r="B1327" s="80">
        <v>22</v>
      </c>
      <c r="D1327" s="62" t="str">
        <f t="shared" si="250"/>
        <v>Только CX WORX22</v>
      </c>
      <c r="E1327" s="60"/>
      <c r="G1327" s="82"/>
      <c r="H1327" s="8"/>
      <c r="I1327" s="8"/>
      <c r="J1327" s="35"/>
    </row>
    <row r="1328" spans="1:10" s="41" customFormat="1" ht="14.65" customHeight="1" x14ac:dyDescent="0.25">
      <c r="A1328" s="41" t="s">
        <v>66</v>
      </c>
      <c r="B1328" s="80">
        <v>21</v>
      </c>
      <c r="C1328" s="81" t="s">
        <v>78</v>
      </c>
      <c r="D1328" s="62" t="str">
        <f t="shared" si="250"/>
        <v>Только CX WORX21Амортизаторы SMARTBAND</v>
      </c>
      <c r="E1328" s="60">
        <v>21</v>
      </c>
      <c r="G1328" s="85" t="s">
        <v>23</v>
      </c>
      <c r="H1328" s="8"/>
      <c r="I1328" s="8"/>
      <c r="J1328" s="35"/>
    </row>
    <row r="1329" spans="1:10" s="41" customFormat="1" x14ac:dyDescent="0.25">
      <c r="A1329" s="41" t="s">
        <v>66</v>
      </c>
      <c r="B1329" s="80">
        <v>21</v>
      </c>
      <c r="C1329" s="81" t="s">
        <v>79</v>
      </c>
      <c r="D1329" s="62" t="str">
        <f t="shared" ref="D1329:D1392" si="251">A1329&amp;B1329&amp;C1329</f>
        <v>Только CX WORX21Амортизаторы SMARTBAND EXTREME</v>
      </c>
      <c r="E1329" s="60">
        <v>9</v>
      </c>
      <c r="G1329" s="86"/>
      <c r="H1329" s="8">
        <f>E1328*0.4</f>
        <v>8.4</v>
      </c>
      <c r="I1329" s="8"/>
      <c r="J1329" s="35"/>
    </row>
    <row r="1330" spans="1:10" s="41" customFormat="1" x14ac:dyDescent="0.25">
      <c r="A1330" s="41" t="s">
        <v>66</v>
      </c>
      <c r="B1330" s="80">
        <v>21</v>
      </c>
      <c r="C1330" s="81" t="s">
        <v>77</v>
      </c>
      <c r="D1330" s="62" t="str">
        <f t="shared" si="251"/>
        <v>Только CX WORX21Держатели Амортизаторов SMARTBAND RACK</v>
      </c>
      <c r="E1330" s="60">
        <v>4</v>
      </c>
      <c r="G1330" s="86"/>
      <c r="H1330" s="8"/>
      <c r="I1330" s="8"/>
      <c r="J1330" s="35"/>
    </row>
    <row r="1331" spans="1:10" s="41" customFormat="1" x14ac:dyDescent="0.25">
      <c r="A1331" s="41" t="s">
        <v>66</v>
      </c>
      <c r="B1331" s="80">
        <v>21</v>
      </c>
      <c r="C1331" s="39" t="s">
        <v>72</v>
      </c>
      <c r="D1331" s="62" t="str">
        <f t="shared" si="251"/>
        <v>Только CX WORX21Дополнительные весовые диски 2,5 кг</v>
      </c>
      <c r="E1331" s="60">
        <f>E1328</f>
        <v>21</v>
      </c>
      <c r="G1331" s="86"/>
      <c r="H1331" s="8"/>
      <c r="I1331" s="8"/>
      <c r="J1331" s="35"/>
    </row>
    <row r="1332" spans="1:10" s="41" customFormat="1" x14ac:dyDescent="0.25">
      <c r="A1332" s="41" t="s">
        <v>66</v>
      </c>
      <c r="B1332" s="80">
        <v>21</v>
      </c>
      <c r="C1332" s="39" t="s">
        <v>74</v>
      </c>
      <c r="D1332" s="62" t="str">
        <f t="shared" si="251"/>
        <v>Только CX WORX21Весовые диски 3,7 кг</v>
      </c>
      <c r="E1332" s="60">
        <f>E1331/2</f>
        <v>10.5</v>
      </c>
      <c r="G1332" s="86"/>
      <c r="H1332" s="8"/>
      <c r="I1332" s="8"/>
      <c r="J1332" s="35"/>
    </row>
    <row r="1333" spans="1:10" s="41" customFormat="1" x14ac:dyDescent="0.25">
      <c r="A1333" s="41" t="s">
        <v>66</v>
      </c>
      <c r="B1333" s="80">
        <v>21</v>
      </c>
      <c r="C1333" s="39" t="s">
        <v>73</v>
      </c>
      <c r="D1333" s="62" t="str">
        <f t="shared" si="251"/>
        <v>Только CX WORX21Дополнительные весовые диски 5 кг</v>
      </c>
      <c r="E1333" s="60">
        <f>E1331/2</f>
        <v>10.5</v>
      </c>
      <c r="G1333" s="86"/>
      <c r="H1333" s="8"/>
      <c r="I1333" s="8"/>
      <c r="J1333" s="35"/>
    </row>
    <row r="1334" spans="1:10" s="41" customFormat="1" x14ac:dyDescent="0.25">
      <c r="A1334" s="41" t="s">
        <v>66</v>
      </c>
      <c r="B1334" s="80">
        <v>21</v>
      </c>
      <c r="C1334" s="81" t="s">
        <v>80</v>
      </c>
      <c r="D1334" s="62" t="str">
        <f t="shared" si="251"/>
        <v>Только CX WORX21Коврики MBX MAT</v>
      </c>
      <c r="E1334" s="100">
        <f>E1328</f>
        <v>21</v>
      </c>
      <c r="F1334" s="81"/>
      <c r="G1334" s="82" t="s">
        <v>19</v>
      </c>
      <c r="H1334" s="8"/>
      <c r="I1334" s="8"/>
      <c r="J1334" s="35"/>
    </row>
    <row r="1335" spans="1:10" s="41" customFormat="1" x14ac:dyDescent="0.25">
      <c r="A1335" s="41" t="s">
        <v>66</v>
      </c>
      <c r="B1335" s="80">
        <v>21</v>
      </c>
      <c r="C1335" s="83" t="s">
        <v>88</v>
      </c>
      <c r="D1335" s="62" t="str">
        <f t="shared" si="251"/>
        <v>Только CX WORX21Держатели ковриков MBX MAT RACK</v>
      </c>
      <c r="E1335" s="101">
        <v>1</v>
      </c>
      <c r="F1335" s="83"/>
      <c r="G1335" s="84" t="s">
        <v>5</v>
      </c>
      <c r="H1335" s="8"/>
      <c r="I1335" s="8"/>
      <c r="J1335" s="35"/>
    </row>
    <row r="1336" spans="1:10" s="41" customFormat="1" x14ac:dyDescent="0.25">
      <c r="A1336" s="41" t="s">
        <v>66</v>
      </c>
      <c r="B1336" s="80">
        <v>21</v>
      </c>
      <c r="D1336" s="62" t="str">
        <f t="shared" si="251"/>
        <v>Только CX WORX21</v>
      </c>
      <c r="E1336" s="60"/>
      <c r="G1336" s="82"/>
      <c r="H1336" s="8"/>
      <c r="I1336" s="8"/>
      <c r="J1336" s="35"/>
    </row>
    <row r="1337" spans="1:10" s="41" customFormat="1" ht="14.65" customHeight="1" x14ac:dyDescent="0.25">
      <c r="A1337" s="41" t="s">
        <v>66</v>
      </c>
      <c r="B1337" s="80">
        <v>20</v>
      </c>
      <c r="C1337" s="81" t="s">
        <v>78</v>
      </c>
      <c r="D1337" s="62" t="str">
        <f t="shared" si="251"/>
        <v>Только CX WORX20Амортизаторы SMARTBAND</v>
      </c>
      <c r="E1337" s="60">
        <v>20</v>
      </c>
      <c r="G1337" s="85" t="s">
        <v>23</v>
      </c>
      <c r="H1337" s="8"/>
      <c r="I1337" s="8"/>
      <c r="J1337" s="35"/>
    </row>
    <row r="1338" spans="1:10" s="41" customFormat="1" x14ac:dyDescent="0.25">
      <c r="A1338" s="41" t="s">
        <v>66</v>
      </c>
      <c r="B1338" s="80">
        <v>20</v>
      </c>
      <c r="C1338" s="81" t="s">
        <v>79</v>
      </c>
      <c r="D1338" s="62" t="str">
        <f t="shared" si="251"/>
        <v>Только CX WORX20Амортизаторы SMARTBAND EXTREME</v>
      </c>
      <c r="E1338" s="60">
        <v>10</v>
      </c>
      <c r="G1338" s="86"/>
      <c r="H1338" s="8">
        <f>E1337*0.4</f>
        <v>8</v>
      </c>
      <c r="I1338" s="8"/>
      <c r="J1338" s="35"/>
    </row>
    <row r="1339" spans="1:10" s="41" customFormat="1" x14ac:dyDescent="0.25">
      <c r="A1339" s="41" t="s">
        <v>66</v>
      </c>
      <c r="B1339" s="80">
        <v>20</v>
      </c>
      <c r="C1339" s="81" t="s">
        <v>77</v>
      </c>
      <c r="D1339" s="62" t="str">
        <f t="shared" si="251"/>
        <v>Только CX WORX20Держатели Амортизаторов SMARTBAND RACK</v>
      </c>
      <c r="E1339" s="60">
        <v>4</v>
      </c>
      <c r="G1339" s="86"/>
      <c r="H1339" s="8"/>
      <c r="I1339" s="8"/>
      <c r="J1339" s="35"/>
    </row>
    <row r="1340" spans="1:10" s="41" customFormat="1" x14ac:dyDescent="0.25">
      <c r="A1340" s="41" t="s">
        <v>66</v>
      </c>
      <c r="B1340" s="80">
        <v>20</v>
      </c>
      <c r="C1340" s="39" t="s">
        <v>72</v>
      </c>
      <c r="D1340" s="62" t="str">
        <f t="shared" si="251"/>
        <v>Только CX WORX20Дополнительные весовые диски 2,5 кг</v>
      </c>
      <c r="E1340" s="60">
        <f>E1337</f>
        <v>20</v>
      </c>
      <c r="G1340" s="86"/>
      <c r="H1340" s="8"/>
      <c r="I1340" s="8"/>
      <c r="J1340" s="35"/>
    </row>
    <row r="1341" spans="1:10" s="41" customFormat="1" x14ac:dyDescent="0.25">
      <c r="A1341" s="41" t="s">
        <v>66</v>
      </c>
      <c r="B1341" s="80">
        <v>20</v>
      </c>
      <c r="C1341" s="39" t="s">
        <v>74</v>
      </c>
      <c r="D1341" s="62" t="str">
        <f t="shared" si="251"/>
        <v>Только CX WORX20Весовые диски 3,7 кг</v>
      </c>
      <c r="E1341" s="60">
        <f>E1340/2</f>
        <v>10</v>
      </c>
      <c r="G1341" s="86"/>
      <c r="H1341" s="8"/>
      <c r="I1341" s="8"/>
      <c r="J1341" s="35"/>
    </row>
    <row r="1342" spans="1:10" s="41" customFormat="1" x14ac:dyDescent="0.25">
      <c r="A1342" s="41" t="s">
        <v>66</v>
      </c>
      <c r="B1342" s="80">
        <v>20</v>
      </c>
      <c r="C1342" s="39" t="s">
        <v>73</v>
      </c>
      <c r="D1342" s="62" t="str">
        <f t="shared" si="251"/>
        <v>Только CX WORX20Дополнительные весовые диски 5 кг</v>
      </c>
      <c r="E1342" s="60">
        <f>E1340/2</f>
        <v>10</v>
      </c>
      <c r="G1342" s="86"/>
      <c r="H1342" s="8"/>
      <c r="I1342" s="8"/>
      <c r="J1342" s="35"/>
    </row>
    <row r="1343" spans="1:10" s="41" customFormat="1" x14ac:dyDescent="0.25">
      <c r="A1343" s="41" t="s">
        <v>66</v>
      </c>
      <c r="B1343" s="80">
        <v>20</v>
      </c>
      <c r="C1343" s="81" t="s">
        <v>80</v>
      </c>
      <c r="D1343" s="62" t="str">
        <f t="shared" si="251"/>
        <v>Только CX WORX20Коврики MBX MAT</v>
      </c>
      <c r="E1343" s="100">
        <f>E1337</f>
        <v>20</v>
      </c>
      <c r="F1343" s="81"/>
      <c r="G1343" s="82" t="s">
        <v>19</v>
      </c>
      <c r="H1343" s="8"/>
      <c r="I1343" s="8"/>
      <c r="J1343" s="35"/>
    </row>
    <row r="1344" spans="1:10" s="41" customFormat="1" x14ac:dyDescent="0.25">
      <c r="A1344" s="41" t="s">
        <v>66</v>
      </c>
      <c r="B1344" s="80">
        <v>20</v>
      </c>
      <c r="C1344" s="83" t="s">
        <v>88</v>
      </c>
      <c r="D1344" s="62" t="str">
        <f t="shared" si="251"/>
        <v>Только CX WORX20Держатели ковриков MBX MAT RACK</v>
      </c>
      <c r="E1344" s="101">
        <v>1</v>
      </c>
      <c r="F1344" s="83"/>
      <c r="G1344" s="84" t="s">
        <v>5</v>
      </c>
      <c r="H1344" s="8"/>
      <c r="I1344" s="8"/>
      <c r="J1344" s="35"/>
    </row>
    <row r="1345" spans="1:10" s="41" customFormat="1" x14ac:dyDescent="0.25">
      <c r="A1345" s="41" t="s">
        <v>66</v>
      </c>
      <c r="B1345" s="80">
        <v>20</v>
      </c>
      <c r="D1345" s="62" t="str">
        <f t="shared" si="251"/>
        <v>Только CX WORX20</v>
      </c>
      <c r="E1345" s="60"/>
      <c r="G1345" s="82"/>
      <c r="H1345" s="8"/>
      <c r="I1345" s="8"/>
      <c r="J1345" s="35"/>
    </row>
    <row r="1346" spans="1:10" s="41" customFormat="1" ht="14.65" customHeight="1" x14ac:dyDescent="0.25">
      <c r="A1346" s="41" t="s">
        <v>66</v>
      </c>
      <c r="B1346" s="80">
        <v>19</v>
      </c>
      <c r="C1346" s="81" t="s">
        <v>78</v>
      </c>
      <c r="D1346" s="62" t="str">
        <f t="shared" si="251"/>
        <v>Только CX WORX19Амортизаторы SMARTBAND</v>
      </c>
      <c r="E1346" s="60">
        <v>19</v>
      </c>
      <c r="G1346" s="85" t="s">
        <v>23</v>
      </c>
      <c r="H1346" s="8"/>
      <c r="I1346" s="8"/>
      <c r="J1346" s="35"/>
    </row>
    <row r="1347" spans="1:10" s="41" customFormat="1" x14ac:dyDescent="0.25">
      <c r="A1347" s="41" t="s">
        <v>66</v>
      </c>
      <c r="B1347" s="80">
        <v>19</v>
      </c>
      <c r="C1347" s="81" t="s">
        <v>79</v>
      </c>
      <c r="D1347" s="62" t="str">
        <f t="shared" si="251"/>
        <v>Только CX WORX19Амортизаторы SMARTBAND EXTREME</v>
      </c>
      <c r="E1347" s="60">
        <v>11</v>
      </c>
      <c r="G1347" s="86"/>
      <c r="H1347" s="8">
        <f>E1346*0.4</f>
        <v>7.6000000000000005</v>
      </c>
      <c r="I1347" s="8"/>
      <c r="J1347" s="35"/>
    </row>
    <row r="1348" spans="1:10" s="41" customFormat="1" x14ac:dyDescent="0.25">
      <c r="A1348" s="41" t="s">
        <v>66</v>
      </c>
      <c r="B1348" s="80">
        <v>19</v>
      </c>
      <c r="C1348" s="81" t="s">
        <v>77</v>
      </c>
      <c r="D1348" s="62" t="str">
        <f t="shared" si="251"/>
        <v>Только CX WORX19Держатели Амортизаторов SMARTBAND RACK</v>
      </c>
      <c r="E1348" s="60">
        <v>3</v>
      </c>
      <c r="G1348" s="86"/>
      <c r="H1348" s="8"/>
      <c r="I1348" s="8"/>
      <c r="J1348" s="35"/>
    </row>
    <row r="1349" spans="1:10" s="41" customFormat="1" x14ac:dyDescent="0.25">
      <c r="A1349" s="41" t="s">
        <v>66</v>
      </c>
      <c r="B1349" s="80">
        <v>19</v>
      </c>
      <c r="C1349" s="39" t="s">
        <v>72</v>
      </c>
      <c r="D1349" s="62" t="str">
        <f t="shared" si="251"/>
        <v>Только CX WORX19Дополнительные весовые диски 2,5 кг</v>
      </c>
      <c r="E1349" s="60">
        <f>E1346</f>
        <v>19</v>
      </c>
      <c r="G1349" s="86"/>
      <c r="H1349" s="8"/>
      <c r="I1349" s="8"/>
      <c r="J1349" s="35"/>
    </row>
    <row r="1350" spans="1:10" s="41" customFormat="1" x14ac:dyDescent="0.25">
      <c r="A1350" s="41" t="s">
        <v>66</v>
      </c>
      <c r="B1350" s="80">
        <v>19</v>
      </c>
      <c r="C1350" s="39" t="s">
        <v>74</v>
      </c>
      <c r="D1350" s="62" t="str">
        <f t="shared" si="251"/>
        <v>Только CX WORX19Весовые диски 3,7 кг</v>
      </c>
      <c r="E1350" s="60">
        <f>E1349/2</f>
        <v>9.5</v>
      </c>
      <c r="G1350" s="86"/>
      <c r="H1350" s="8"/>
      <c r="I1350" s="8"/>
      <c r="J1350" s="35"/>
    </row>
    <row r="1351" spans="1:10" s="41" customFormat="1" x14ac:dyDescent="0.25">
      <c r="A1351" s="41" t="s">
        <v>66</v>
      </c>
      <c r="B1351" s="80">
        <v>19</v>
      </c>
      <c r="C1351" s="39" t="s">
        <v>73</v>
      </c>
      <c r="D1351" s="62" t="str">
        <f t="shared" si="251"/>
        <v>Только CX WORX19Дополнительные весовые диски 5 кг</v>
      </c>
      <c r="E1351" s="60">
        <f>E1349/2</f>
        <v>9.5</v>
      </c>
      <c r="G1351" s="86"/>
      <c r="H1351" s="8"/>
      <c r="I1351" s="8"/>
      <c r="J1351" s="35"/>
    </row>
    <row r="1352" spans="1:10" s="41" customFormat="1" x14ac:dyDescent="0.25">
      <c r="A1352" s="41" t="s">
        <v>66</v>
      </c>
      <c r="B1352" s="80">
        <v>19</v>
      </c>
      <c r="C1352" s="81" t="s">
        <v>80</v>
      </c>
      <c r="D1352" s="62" t="str">
        <f t="shared" si="251"/>
        <v>Только CX WORX19Коврики MBX MAT</v>
      </c>
      <c r="E1352" s="100">
        <f>E1346</f>
        <v>19</v>
      </c>
      <c r="F1352" s="81"/>
      <c r="G1352" s="82" t="s">
        <v>19</v>
      </c>
      <c r="H1352" s="8"/>
      <c r="I1352" s="8"/>
      <c r="J1352" s="35"/>
    </row>
    <row r="1353" spans="1:10" s="41" customFormat="1" x14ac:dyDescent="0.25">
      <c r="A1353" s="41" t="s">
        <v>66</v>
      </c>
      <c r="B1353" s="80">
        <v>19</v>
      </c>
      <c r="C1353" s="83" t="s">
        <v>88</v>
      </c>
      <c r="D1353" s="62" t="str">
        <f t="shared" si="251"/>
        <v>Только CX WORX19Держатели ковриков MBX MAT RACK</v>
      </c>
      <c r="E1353" s="101">
        <v>1</v>
      </c>
      <c r="F1353" s="83"/>
      <c r="G1353" s="84" t="s">
        <v>5</v>
      </c>
      <c r="H1353" s="8"/>
      <c r="I1353" s="8"/>
      <c r="J1353" s="35"/>
    </row>
    <row r="1354" spans="1:10" s="41" customFormat="1" x14ac:dyDescent="0.25">
      <c r="A1354" s="41" t="s">
        <v>66</v>
      </c>
      <c r="B1354" s="80">
        <v>19</v>
      </c>
      <c r="D1354" s="62" t="str">
        <f t="shared" si="251"/>
        <v>Только CX WORX19</v>
      </c>
      <c r="E1354" s="60"/>
      <c r="G1354" s="82"/>
      <c r="H1354" s="8"/>
      <c r="I1354" s="8"/>
      <c r="J1354" s="35"/>
    </row>
    <row r="1355" spans="1:10" s="41" customFormat="1" ht="14.65" customHeight="1" x14ac:dyDescent="0.25">
      <c r="A1355" s="41" t="s">
        <v>66</v>
      </c>
      <c r="B1355" s="80">
        <v>18</v>
      </c>
      <c r="C1355" s="81" t="s">
        <v>78</v>
      </c>
      <c r="D1355" s="62" t="str">
        <f t="shared" si="251"/>
        <v>Только CX WORX18Амортизаторы SMARTBAND</v>
      </c>
      <c r="E1355" s="60">
        <v>18</v>
      </c>
      <c r="G1355" s="85" t="s">
        <v>23</v>
      </c>
      <c r="H1355" s="8"/>
      <c r="I1355" s="8"/>
      <c r="J1355" s="35"/>
    </row>
    <row r="1356" spans="1:10" s="41" customFormat="1" x14ac:dyDescent="0.25">
      <c r="A1356" s="41" t="s">
        <v>66</v>
      </c>
      <c r="B1356" s="80">
        <v>18</v>
      </c>
      <c r="C1356" s="81" t="s">
        <v>79</v>
      </c>
      <c r="D1356" s="62" t="str">
        <f t="shared" si="251"/>
        <v>Только CX WORX18Амортизаторы SMARTBAND EXTREME</v>
      </c>
      <c r="E1356" s="60">
        <v>8</v>
      </c>
      <c r="G1356" s="86"/>
      <c r="H1356" s="8">
        <f>E1355*0.4</f>
        <v>7.2</v>
      </c>
      <c r="I1356" s="8"/>
      <c r="J1356" s="35"/>
    </row>
    <row r="1357" spans="1:10" s="41" customFormat="1" x14ac:dyDescent="0.25">
      <c r="A1357" s="41" t="s">
        <v>66</v>
      </c>
      <c r="B1357" s="80">
        <v>18</v>
      </c>
      <c r="C1357" s="81" t="s">
        <v>77</v>
      </c>
      <c r="D1357" s="62" t="str">
        <f t="shared" si="251"/>
        <v>Только CX WORX18Держатели Амортизаторов SMARTBAND RACK</v>
      </c>
      <c r="E1357" s="60">
        <v>3</v>
      </c>
      <c r="G1357" s="86"/>
      <c r="H1357" s="8"/>
      <c r="I1357" s="8"/>
      <c r="J1357" s="35"/>
    </row>
    <row r="1358" spans="1:10" s="41" customFormat="1" x14ac:dyDescent="0.25">
      <c r="A1358" s="41" t="s">
        <v>66</v>
      </c>
      <c r="B1358" s="80">
        <v>18</v>
      </c>
      <c r="C1358" s="39" t="s">
        <v>72</v>
      </c>
      <c r="D1358" s="62" t="str">
        <f t="shared" si="251"/>
        <v>Только CX WORX18Дополнительные весовые диски 2,5 кг</v>
      </c>
      <c r="E1358" s="60">
        <f>E1355</f>
        <v>18</v>
      </c>
      <c r="G1358" s="86"/>
      <c r="H1358" s="8"/>
      <c r="I1358" s="8"/>
      <c r="J1358" s="35"/>
    </row>
    <row r="1359" spans="1:10" s="41" customFormat="1" x14ac:dyDescent="0.25">
      <c r="A1359" s="41" t="s">
        <v>66</v>
      </c>
      <c r="B1359" s="80">
        <v>18</v>
      </c>
      <c r="C1359" s="39" t="s">
        <v>74</v>
      </c>
      <c r="D1359" s="62" t="str">
        <f t="shared" si="251"/>
        <v>Только CX WORX18Весовые диски 3,7 кг</v>
      </c>
      <c r="E1359" s="60">
        <f>E1358/2</f>
        <v>9</v>
      </c>
      <c r="G1359" s="86"/>
      <c r="H1359" s="8"/>
      <c r="I1359" s="8"/>
      <c r="J1359" s="35"/>
    </row>
    <row r="1360" spans="1:10" s="41" customFormat="1" x14ac:dyDescent="0.25">
      <c r="A1360" s="41" t="s">
        <v>66</v>
      </c>
      <c r="B1360" s="80">
        <v>18</v>
      </c>
      <c r="C1360" s="39" t="s">
        <v>73</v>
      </c>
      <c r="D1360" s="62" t="str">
        <f t="shared" si="251"/>
        <v>Только CX WORX18Дополнительные весовые диски 5 кг</v>
      </c>
      <c r="E1360" s="60">
        <f>E1358/2</f>
        <v>9</v>
      </c>
      <c r="G1360" s="86"/>
      <c r="H1360" s="8"/>
      <c r="I1360" s="8"/>
      <c r="J1360" s="35"/>
    </row>
    <row r="1361" spans="1:10" s="41" customFormat="1" x14ac:dyDescent="0.25">
      <c r="A1361" s="41" t="s">
        <v>66</v>
      </c>
      <c r="B1361" s="80">
        <v>18</v>
      </c>
      <c r="C1361" s="81" t="s">
        <v>80</v>
      </c>
      <c r="D1361" s="62" t="str">
        <f t="shared" si="251"/>
        <v>Только CX WORX18Коврики MBX MAT</v>
      </c>
      <c r="E1361" s="100">
        <f>E1355</f>
        <v>18</v>
      </c>
      <c r="F1361" s="81"/>
      <c r="G1361" s="82" t="s">
        <v>19</v>
      </c>
      <c r="H1361" s="8"/>
      <c r="I1361" s="8"/>
      <c r="J1361" s="35"/>
    </row>
    <row r="1362" spans="1:10" s="41" customFormat="1" x14ac:dyDescent="0.25">
      <c r="A1362" s="41" t="s">
        <v>66</v>
      </c>
      <c r="B1362" s="80">
        <v>18</v>
      </c>
      <c r="C1362" s="83" t="s">
        <v>88</v>
      </c>
      <c r="D1362" s="62" t="str">
        <f t="shared" si="251"/>
        <v>Только CX WORX18Держатели ковриков MBX MAT RACK</v>
      </c>
      <c r="E1362" s="101">
        <v>1</v>
      </c>
      <c r="F1362" s="83"/>
      <c r="G1362" s="84" t="s">
        <v>5</v>
      </c>
      <c r="H1362" s="8"/>
      <c r="I1362" s="8"/>
      <c r="J1362" s="35"/>
    </row>
    <row r="1363" spans="1:10" s="41" customFormat="1" x14ac:dyDescent="0.25">
      <c r="A1363" s="41" t="s">
        <v>66</v>
      </c>
      <c r="B1363" s="80">
        <v>18</v>
      </c>
      <c r="D1363" s="62" t="str">
        <f t="shared" si="251"/>
        <v>Только CX WORX18</v>
      </c>
      <c r="E1363" s="60"/>
      <c r="G1363" s="82"/>
      <c r="H1363" s="8"/>
      <c r="I1363" s="8"/>
      <c r="J1363" s="35"/>
    </row>
    <row r="1364" spans="1:10" s="41" customFormat="1" ht="14.65" customHeight="1" x14ac:dyDescent="0.25">
      <c r="A1364" s="41" t="s">
        <v>66</v>
      </c>
      <c r="B1364" s="80">
        <v>17</v>
      </c>
      <c r="C1364" s="81" t="s">
        <v>78</v>
      </c>
      <c r="D1364" s="62" t="str">
        <f t="shared" si="251"/>
        <v>Только CX WORX17Амортизаторы SMARTBAND</v>
      </c>
      <c r="E1364" s="60">
        <v>17</v>
      </c>
      <c r="G1364" s="85" t="s">
        <v>23</v>
      </c>
      <c r="H1364" s="8"/>
      <c r="I1364" s="8"/>
      <c r="J1364" s="35"/>
    </row>
    <row r="1365" spans="1:10" s="41" customFormat="1" x14ac:dyDescent="0.25">
      <c r="A1365" s="41" t="s">
        <v>66</v>
      </c>
      <c r="B1365" s="80">
        <v>17</v>
      </c>
      <c r="C1365" s="81" t="s">
        <v>79</v>
      </c>
      <c r="D1365" s="62" t="str">
        <f t="shared" si="251"/>
        <v>Только CX WORX17Амортизаторы SMARTBAND EXTREME</v>
      </c>
      <c r="E1365" s="60">
        <v>8</v>
      </c>
      <c r="G1365" s="86"/>
      <c r="H1365" s="8">
        <f>E1364*0.4</f>
        <v>6.8000000000000007</v>
      </c>
      <c r="I1365" s="8"/>
      <c r="J1365" s="35"/>
    </row>
    <row r="1366" spans="1:10" s="41" customFormat="1" x14ac:dyDescent="0.25">
      <c r="A1366" s="41" t="s">
        <v>66</v>
      </c>
      <c r="B1366" s="80">
        <v>17</v>
      </c>
      <c r="C1366" s="81" t="s">
        <v>77</v>
      </c>
      <c r="D1366" s="62" t="str">
        <f t="shared" si="251"/>
        <v>Только CX WORX17Держатели Амортизаторов SMARTBAND RACK</v>
      </c>
      <c r="E1366" s="60">
        <v>3</v>
      </c>
      <c r="G1366" s="86"/>
      <c r="H1366" s="8"/>
      <c r="I1366" s="8"/>
      <c r="J1366" s="35"/>
    </row>
    <row r="1367" spans="1:10" s="41" customFormat="1" x14ac:dyDescent="0.25">
      <c r="A1367" s="41" t="s">
        <v>66</v>
      </c>
      <c r="B1367" s="80">
        <v>17</v>
      </c>
      <c r="C1367" s="39" t="s">
        <v>72</v>
      </c>
      <c r="D1367" s="62" t="str">
        <f t="shared" si="251"/>
        <v>Только CX WORX17Дополнительные весовые диски 2,5 кг</v>
      </c>
      <c r="E1367" s="60">
        <f>E1364</f>
        <v>17</v>
      </c>
      <c r="G1367" s="86"/>
      <c r="H1367" s="8"/>
      <c r="I1367" s="8"/>
      <c r="J1367" s="35"/>
    </row>
    <row r="1368" spans="1:10" s="41" customFormat="1" x14ac:dyDescent="0.25">
      <c r="A1368" s="41" t="s">
        <v>66</v>
      </c>
      <c r="B1368" s="80">
        <v>17</v>
      </c>
      <c r="C1368" s="39" t="s">
        <v>74</v>
      </c>
      <c r="D1368" s="62" t="str">
        <f t="shared" si="251"/>
        <v>Только CX WORX17Весовые диски 3,7 кг</v>
      </c>
      <c r="E1368" s="60">
        <f>E1367/2</f>
        <v>8.5</v>
      </c>
      <c r="G1368" s="86"/>
      <c r="H1368" s="8"/>
      <c r="I1368" s="8"/>
      <c r="J1368" s="35"/>
    </row>
    <row r="1369" spans="1:10" s="41" customFormat="1" x14ac:dyDescent="0.25">
      <c r="A1369" s="41" t="s">
        <v>66</v>
      </c>
      <c r="B1369" s="80">
        <v>17</v>
      </c>
      <c r="C1369" s="39" t="s">
        <v>73</v>
      </c>
      <c r="D1369" s="62" t="str">
        <f t="shared" si="251"/>
        <v>Только CX WORX17Дополнительные весовые диски 5 кг</v>
      </c>
      <c r="E1369" s="60">
        <f>E1367/2</f>
        <v>8.5</v>
      </c>
      <c r="G1369" s="86"/>
      <c r="H1369" s="8"/>
      <c r="I1369" s="8"/>
      <c r="J1369" s="35"/>
    </row>
    <row r="1370" spans="1:10" s="41" customFormat="1" x14ac:dyDescent="0.25">
      <c r="A1370" s="41" t="s">
        <v>66</v>
      </c>
      <c r="B1370" s="80">
        <v>17</v>
      </c>
      <c r="C1370" s="81" t="s">
        <v>80</v>
      </c>
      <c r="D1370" s="62" t="str">
        <f t="shared" si="251"/>
        <v>Только CX WORX17Коврики MBX MAT</v>
      </c>
      <c r="E1370" s="100">
        <f>E1364</f>
        <v>17</v>
      </c>
      <c r="F1370" s="81"/>
      <c r="G1370" s="82" t="s">
        <v>19</v>
      </c>
      <c r="H1370" s="8"/>
      <c r="I1370" s="8"/>
      <c r="J1370" s="35"/>
    </row>
    <row r="1371" spans="1:10" s="41" customFormat="1" x14ac:dyDescent="0.25">
      <c r="A1371" s="41" t="s">
        <v>66</v>
      </c>
      <c r="B1371" s="80">
        <v>17</v>
      </c>
      <c r="C1371" s="83" t="s">
        <v>88</v>
      </c>
      <c r="D1371" s="62" t="str">
        <f t="shared" si="251"/>
        <v>Только CX WORX17Держатели ковриков MBX MAT RACK</v>
      </c>
      <c r="E1371" s="101">
        <v>1</v>
      </c>
      <c r="F1371" s="83"/>
      <c r="G1371" s="84" t="s">
        <v>5</v>
      </c>
      <c r="H1371" s="8"/>
      <c r="I1371" s="8"/>
      <c r="J1371" s="35"/>
    </row>
    <row r="1372" spans="1:10" s="41" customFormat="1" x14ac:dyDescent="0.25">
      <c r="A1372" s="41" t="s">
        <v>66</v>
      </c>
      <c r="B1372" s="80">
        <v>17</v>
      </c>
      <c r="D1372" s="62" t="str">
        <f t="shared" si="251"/>
        <v>Только CX WORX17</v>
      </c>
      <c r="E1372" s="60"/>
      <c r="G1372" s="82"/>
      <c r="H1372" s="8"/>
      <c r="I1372" s="8"/>
      <c r="J1372" s="35"/>
    </row>
    <row r="1373" spans="1:10" s="41" customFormat="1" ht="14.65" customHeight="1" x14ac:dyDescent="0.25">
      <c r="A1373" s="41" t="s">
        <v>66</v>
      </c>
      <c r="B1373" s="80">
        <v>16</v>
      </c>
      <c r="C1373" s="81" t="s">
        <v>78</v>
      </c>
      <c r="D1373" s="62" t="str">
        <f t="shared" si="251"/>
        <v>Только CX WORX16Амортизаторы SMARTBAND</v>
      </c>
      <c r="E1373" s="60">
        <v>16</v>
      </c>
      <c r="G1373" s="85" t="s">
        <v>23</v>
      </c>
      <c r="H1373" s="8"/>
      <c r="I1373" s="8"/>
      <c r="J1373" s="35"/>
    </row>
    <row r="1374" spans="1:10" s="41" customFormat="1" x14ac:dyDescent="0.25">
      <c r="A1374" s="41" t="s">
        <v>66</v>
      </c>
      <c r="B1374" s="80">
        <v>16</v>
      </c>
      <c r="C1374" s="81" t="s">
        <v>79</v>
      </c>
      <c r="D1374" s="62" t="str">
        <f t="shared" si="251"/>
        <v>Только CX WORX16Амортизаторы SMARTBAND EXTREME</v>
      </c>
      <c r="E1374" s="60">
        <v>8</v>
      </c>
      <c r="G1374" s="86"/>
      <c r="H1374" s="8">
        <f>E1373*0.4</f>
        <v>6.4</v>
      </c>
      <c r="I1374" s="8"/>
      <c r="J1374" s="35"/>
    </row>
    <row r="1375" spans="1:10" s="41" customFormat="1" x14ac:dyDescent="0.25">
      <c r="A1375" s="41" t="s">
        <v>66</v>
      </c>
      <c r="B1375" s="80">
        <v>16</v>
      </c>
      <c r="C1375" s="81" t="s">
        <v>77</v>
      </c>
      <c r="D1375" s="62" t="str">
        <f t="shared" si="251"/>
        <v>Только CX WORX16Держатели Амортизаторов SMARTBAND RACK</v>
      </c>
      <c r="E1375" s="60">
        <v>3</v>
      </c>
      <c r="G1375" s="86"/>
      <c r="H1375" s="8"/>
      <c r="I1375" s="8"/>
      <c r="J1375" s="35"/>
    </row>
    <row r="1376" spans="1:10" s="41" customFormat="1" x14ac:dyDescent="0.25">
      <c r="A1376" s="41" t="s">
        <v>66</v>
      </c>
      <c r="B1376" s="80">
        <v>16</v>
      </c>
      <c r="C1376" s="39" t="s">
        <v>72</v>
      </c>
      <c r="D1376" s="62" t="str">
        <f t="shared" si="251"/>
        <v>Только CX WORX16Дополнительные весовые диски 2,5 кг</v>
      </c>
      <c r="E1376" s="60">
        <f>E1373</f>
        <v>16</v>
      </c>
      <c r="G1376" s="86"/>
      <c r="H1376" s="8"/>
      <c r="I1376" s="8"/>
      <c r="J1376" s="35"/>
    </row>
    <row r="1377" spans="1:10" s="41" customFormat="1" x14ac:dyDescent="0.25">
      <c r="A1377" s="41" t="s">
        <v>66</v>
      </c>
      <c r="B1377" s="80">
        <v>16</v>
      </c>
      <c r="C1377" s="39" t="s">
        <v>74</v>
      </c>
      <c r="D1377" s="62" t="str">
        <f t="shared" si="251"/>
        <v>Только CX WORX16Весовые диски 3,7 кг</v>
      </c>
      <c r="E1377" s="60">
        <f>E1376/2</f>
        <v>8</v>
      </c>
      <c r="G1377" s="86"/>
      <c r="H1377" s="8"/>
      <c r="I1377" s="8"/>
      <c r="J1377" s="35"/>
    </row>
    <row r="1378" spans="1:10" s="41" customFormat="1" x14ac:dyDescent="0.25">
      <c r="A1378" s="41" t="s">
        <v>66</v>
      </c>
      <c r="B1378" s="80">
        <v>16</v>
      </c>
      <c r="C1378" s="39" t="s">
        <v>73</v>
      </c>
      <c r="D1378" s="62" t="str">
        <f t="shared" si="251"/>
        <v>Только CX WORX16Дополнительные весовые диски 5 кг</v>
      </c>
      <c r="E1378" s="60">
        <f>E1376/2</f>
        <v>8</v>
      </c>
      <c r="G1378" s="86"/>
      <c r="H1378" s="8"/>
      <c r="I1378" s="8"/>
      <c r="J1378" s="35"/>
    </row>
    <row r="1379" spans="1:10" s="41" customFormat="1" x14ac:dyDescent="0.25">
      <c r="A1379" s="41" t="s">
        <v>66</v>
      </c>
      <c r="B1379" s="80">
        <v>16</v>
      </c>
      <c r="C1379" s="81" t="s">
        <v>80</v>
      </c>
      <c r="D1379" s="62" t="str">
        <f t="shared" si="251"/>
        <v>Только CX WORX16Коврики MBX MAT</v>
      </c>
      <c r="E1379" s="100">
        <f>E1373</f>
        <v>16</v>
      </c>
      <c r="F1379" s="81"/>
      <c r="G1379" s="82" t="s">
        <v>19</v>
      </c>
      <c r="H1379" s="8"/>
      <c r="I1379" s="8"/>
      <c r="J1379" s="35"/>
    </row>
    <row r="1380" spans="1:10" s="41" customFormat="1" x14ac:dyDescent="0.25">
      <c r="A1380" s="41" t="s">
        <v>66</v>
      </c>
      <c r="B1380" s="80">
        <v>16</v>
      </c>
      <c r="C1380" s="83" t="s">
        <v>88</v>
      </c>
      <c r="D1380" s="62" t="str">
        <f t="shared" si="251"/>
        <v>Только CX WORX16Держатели ковриков MBX MAT RACK</v>
      </c>
      <c r="E1380" s="101">
        <v>1</v>
      </c>
      <c r="F1380" s="83"/>
      <c r="G1380" s="84" t="s">
        <v>5</v>
      </c>
      <c r="H1380" s="8"/>
      <c r="I1380" s="8"/>
      <c r="J1380" s="35"/>
    </row>
    <row r="1381" spans="1:10" s="41" customFormat="1" x14ac:dyDescent="0.25">
      <c r="A1381" s="41" t="s">
        <v>66</v>
      </c>
      <c r="B1381" s="80">
        <v>16</v>
      </c>
      <c r="D1381" s="62" t="str">
        <f t="shared" si="251"/>
        <v>Только CX WORX16</v>
      </c>
      <c r="E1381" s="60"/>
      <c r="G1381" s="82"/>
      <c r="H1381" s="8"/>
      <c r="I1381" s="8"/>
      <c r="J1381" s="35"/>
    </row>
    <row r="1382" spans="1:10" s="41" customFormat="1" ht="14.65" customHeight="1" x14ac:dyDescent="0.25">
      <c r="A1382" s="41" t="s">
        <v>66</v>
      </c>
      <c r="B1382" s="80">
        <v>15</v>
      </c>
      <c r="C1382" s="81" t="s">
        <v>78</v>
      </c>
      <c r="D1382" s="62" t="str">
        <f t="shared" si="251"/>
        <v>Только CX WORX15Амортизаторы SMARTBAND</v>
      </c>
      <c r="E1382" s="60">
        <v>15</v>
      </c>
      <c r="G1382" s="85" t="s">
        <v>23</v>
      </c>
      <c r="H1382" s="8"/>
      <c r="I1382" s="8"/>
      <c r="J1382" s="35"/>
    </row>
    <row r="1383" spans="1:10" s="41" customFormat="1" x14ac:dyDescent="0.25">
      <c r="A1383" s="41" t="s">
        <v>66</v>
      </c>
      <c r="B1383" s="80">
        <v>15</v>
      </c>
      <c r="C1383" s="81" t="s">
        <v>79</v>
      </c>
      <c r="D1383" s="62" t="str">
        <f t="shared" si="251"/>
        <v>Только CX WORX15Амортизаторы SMARTBAND EXTREME</v>
      </c>
      <c r="E1383" s="60">
        <v>5</v>
      </c>
      <c r="G1383" s="86"/>
      <c r="H1383" s="8">
        <f>E1382*0.4</f>
        <v>6</v>
      </c>
      <c r="I1383" s="8"/>
      <c r="J1383" s="35"/>
    </row>
    <row r="1384" spans="1:10" s="41" customFormat="1" x14ac:dyDescent="0.25">
      <c r="A1384" s="41" t="s">
        <v>66</v>
      </c>
      <c r="B1384" s="80">
        <v>15</v>
      </c>
      <c r="C1384" s="81" t="s">
        <v>77</v>
      </c>
      <c r="D1384" s="62" t="str">
        <f t="shared" si="251"/>
        <v>Только CX WORX15Держатели Амортизаторов SMARTBAND RACK</v>
      </c>
      <c r="E1384" s="60">
        <v>2</v>
      </c>
      <c r="G1384" s="86"/>
      <c r="H1384" s="8"/>
      <c r="I1384" s="8"/>
      <c r="J1384" s="35"/>
    </row>
    <row r="1385" spans="1:10" s="41" customFormat="1" x14ac:dyDescent="0.25">
      <c r="A1385" s="41" t="s">
        <v>66</v>
      </c>
      <c r="B1385" s="80">
        <v>15</v>
      </c>
      <c r="C1385" s="39" t="s">
        <v>72</v>
      </c>
      <c r="D1385" s="62" t="str">
        <f t="shared" si="251"/>
        <v>Только CX WORX15Дополнительные весовые диски 2,5 кг</v>
      </c>
      <c r="E1385" s="60">
        <f>E1382</f>
        <v>15</v>
      </c>
      <c r="G1385" s="86"/>
      <c r="H1385" s="8"/>
      <c r="I1385" s="8"/>
      <c r="J1385" s="35"/>
    </row>
    <row r="1386" spans="1:10" s="41" customFormat="1" x14ac:dyDescent="0.25">
      <c r="A1386" s="41" t="s">
        <v>66</v>
      </c>
      <c r="B1386" s="80">
        <v>15</v>
      </c>
      <c r="C1386" s="39" t="s">
        <v>74</v>
      </c>
      <c r="D1386" s="62" t="str">
        <f t="shared" si="251"/>
        <v>Только CX WORX15Весовые диски 3,7 кг</v>
      </c>
      <c r="E1386" s="60">
        <f>E1385/2</f>
        <v>7.5</v>
      </c>
      <c r="G1386" s="86"/>
      <c r="H1386" s="8"/>
      <c r="I1386" s="8"/>
      <c r="J1386" s="35"/>
    </row>
    <row r="1387" spans="1:10" s="41" customFormat="1" x14ac:dyDescent="0.25">
      <c r="A1387" s="41" t="s">
        <v>66</v>
      </c>
      <c r="B1387" s="80">
        <v>15</v>
      </c>
      <c r="C1387" s="39" t="s">
        <v>73</v>
      </c>
      <c r="D1387" s="62" t="str">
        <f t="shared" si="251"/>
        <v>Только CX WORX15Дополнительные весовые диски 5 кг</v>
      </c>
      <c r="E1387" s="60">
        <f>E1385/2</f>
        <v>7.5</v>
      </c>
      <c r="G1387" s="86"/>
      <c r="H1387" s="8"/>
      <c r="I1387" s="8"/>
      <c r="J1387" s="35"/>
    </row>
    <row r="1388" spans="1:10" s="41" customFormat="1" x14ac:dyDescent="0.25">
      <c r="A1388" s="41" t="s">
        <v>66</v>
      </c>
      <c r="B1388" s="80">
        <v>15</v>
      </c>
      <c r="C1388" s="81" t="s">
        <v>80</v>
      </c>
      <c r="D1388" s="62" t="str">
        <f t="shared" si="251"/>
        <v>Только CX WORX15Коврики MBX MAT</v>
      </c>
      <c r="E1388" s="100">
        <f>E1382</f>
        <v>15</v>
      </c>
      <c r="F1388" s="81"/>
      <c r="G1388" s="82" t="s">
        <v>19</v>
      </c>
      <c r="H1388" s="8"/>
      <c r="I1388" s="8"/>
      <c r="J1388" s="35"/>
    </row>
    <row r="1389" spans="1:10" s="41" customFormat="1" x14ac:dyDescent="0.25">
      <c r="A1389" s="41" t="s">
        <v>66</v>
      </c>
      <c r="B1389" s="80">
        <v>15</v>
      </c>
      <c r="C1389" s="83" t="s">
        <v>88</v>
      </c>
      <c r="D1389" s="62" t="str">
        <f t="shared" si="251"/>
        <v>Только CX WORX15Держатели ковриков MBX MAT RACK</v>
      </c>
      <c r="E1389" s="101">
        <v>1</v>
      </c>
      <c r="F1389" s="83"/>
      <c r="G1389" s="84" t="s">
        <v>5</v>
      </c>
      <c r="H1389" s="8"/>
      <c r="I1389" s="8"/>
      <c r="J1389" s="35"/>
    </row>
    <row r="1390" spans="1:10" s="41" customFormat="1" x14ac:dyDescent="0.25">
      <c r="A1390" s="41" t="s">
        <v>66</v>
      </c>
      <c r="B1390" s="80">
        <v>15</v>
      </c>
      <c r="D1390" s="62" t="str">
        <f t="shared" si="251"/>
        <v>Только CX WORX15</v>
      </c>
      <c r="E1390" s="60"/>
      <c r="G1390" s="82"/>
      <c r="H1390" s="8"/>
      <c r="I1390" s="8"/>
      <c r="J1390" s="35"/>
    </row>
    <row r="1391" spans="1:10" s="41" customFormat="1" ht="14.65" customHeight="1" x14ac:dyDescent="0.25">
      <c r="A1391" s="41" t="s">
        <v>66</v>
      </c>
      <c r="B1391" s="80">
        <v>14</v>
      </c>
      <c r="C1391" s="81" t="s">
        <v>78</v>
      </c>
      <c r="D1391" s="62" t="str">
        <f t="shared" si="251"/>
        <v>Только CX WORX14Амортизаторы SMARTBAND</v>
      </c>
      <c r="E1391" s="60">
        <v>14</v>
      </c>
      <c r="G1391" s="85" t="s">
        <v>23</v>
      </c>
      <c r="H1391" s="8"/>
      <c r="I1391" s="8"/>
      <c r="J1391" s="35"/>
    </row>
    <row r="1392" spans="1:10" s="41" customFormat="1" x14ac:dyDescent="0.25">
      <c r="A1392" s="41" t="s">
        <v>66</v>
      </c>
      <c r="B1392" s="80">
        <v>14</v>
      </c>
      <c r="C1392" s="81" t="s">
        <v>79</v>
      </c>
      <c r="D1392" s="62" t="str">
        <f t="shared" si="251"/>
        <v>Только CX WORX14Амортизаторы SMARTBAND EXTREME</v>
      </c>
      <c r="E1392" s="60">
        <v>6</v>
      </c>
      <c r="G1392" s="86"/>
      <c r="H1392" s="8">
        <f>E1391*0.4</f>
        <v>5.6000000000000005</v>
      </c>
      <c r="I1392" s="8"/>
      <c r="J1392" s="35"/>
    </row>
    <row r="1393" spans="1:10" s="41" customFormat="1" x14ac:dyDescent="0.25">
      <c r="A1393" s="41" t="s">
        <v>66</v>
      </c>
      <c r="B1393" s="80">
        <v>14</v>
      </c>
      <c r="C1393" s="81" t="s">
        <v>77</v>
      </c>
      <c r="D1393" s="62" t="str">
        <f t="shared" ref="D1393:D1456" si="252">A1393&amp;B1393&amp;C1393</f>
        <v>Только CX WORX14Держатели Амортизаторов SMARTBAND RACK</v>
      </c>
      <c r="E1393" s="60">
        <v>2</v>
      </c>
      <c r="G1393" s="86"/>
      <c r="H1393" s="8"/>
      <c r="I1393" s="8"/>
      <c r="J1393" s="35"/>
    </row>
    <row r="1394" spans="1:10" s="41" customFormat="1" x14ac:dyDescent="0.25">
      <c r="A1394" s="41" t="s">
        <v>66</v>
      </c>
      <c r="B1394" s="80">
        <v>14</v>
      </c>
      <c r="C1394" s="39" t="s">
        <v>72</v>
      </c>
      <c r="D1394" s="62" t="str">
        <f t="shared" si="252"/>
        <v>Только CX WORX14Дополнительные весовые диски 2,5 кг</v>
      </c>
      <c r="E1394" s="60">
        <f>E1391</f>
        <v>14</v>
      </c>
      <c r="G1394" s="86"/>
      <c r="H1394" s="8"/>
      <c r="I1394" s="8"/>
      <c r="J1394" s="35"/>
    </row>
    <row r="1395" spans="1:10" s="41" customFormat="1" x14ac:dyDescent="0.25">
      <c r="A1395" s="41" t="s">
        <v>66</v>
      </c>
      <c r="B1395" s="80">
        <v>14</v>
      </c>
      <c r="C1395" s="39" t="s">
        <v>74</v>
      </c>
      <c r="D1395" s="62" t="str">
        <f t="shared" si="252"/>
        <v>Только CX WORX14Весовые диски 3,7 кг</v>
      </c>
      <c r="E1395" s="60">
        <f>E1394/2</f>
        <v>7</v>
      </c>
      <c r="G1395" s="86"/>
      <c r="H1395" s="8"/>
      <c r="I1395" s="8"/>
      <c r="J1395" s="35"/>
    </row>
    <row r="1396" spans="1:10" s="41" customFormat="1" x14ac:dyDescent="0.25">
      <c r="A1396" s="41" t="s">
        <v>66</v>
      </c>
      <c r="B1396" s="80">
        <v>14</v>
      </c>
      <c r="C1396" s="39" t="s">
        <v>73</v>
      </c>
      <c r="D1396" s="62" t="str">
        <f t="shared" si="252"/>
        <v>Только CX WORX14Дополнительные весовые диски 5 кг</v>
      </c>
      <c r="E1396" s="60">
        <f>E1394/2</f>
        <v>7</v>
      </c>
      <c r="G1396" s="86"/>
      <c r="H1396" s="8"/>
      <c r="I1396" s="8"/>
      <c r="J1396" s="35"/>
    </row>
    <row r="1397" spans="1:10" s="41" customFormat="1" x14ac:dyDescent="0.25">
      <c r="A1397" s="41" t="s">
        <v>66</v>
      </c>
      <c r="B1397" s="80">
        <v>14</v>
      </c>
      <c r="C1397" s="81" t="s">
        <v>80</v>
      </c>
      <c r="D1397" s="62" t="str">
        <f t="shared" si="252"/>
        <v>Только CX WORX14Коврики MBX MAT</v>
      </c>
      <c r="E1397" s="100">
        <f>E1391</f>
        <v>14</v>
      </c>
      <c r="F1397" s="81"/>
      <c r="G1397" s="82" t="s">
        <v>19</v>
      </c>
      <c r="H1397" s="8"/>
      <c r="I1397" s="8"/>
      <c r="J1397" s="35"/>
    </row>
    <row r="1398" spans="1:10" s="41" customFormat="1" x14ac:dyDescent="0.25">
      <c r="A1398" s="41" t="s">
        <v>66</v>
      </c>
      <c r="B1398" s="80">
        <v>14</v>
      </c>
      <c r="C1398" s="83" t="s">
        <v>88</v>
      </c>
      <c r="D1398" s="62" t="str">
        <f t="shared" si="252"/>
        <v>Только CX WORX14Держатели ковриков MBX MAT RACK</v>
      </c>
      <c r="E1398" s="101">
        <v>1</v>
      </c>
      <c r="F1398" s="83"/>
      <c r="G1398" s="84" t="s">
        <v>5</v>
      </c>
      <c r="H1398" s="8"/>
      <c r="I1398" s="8"/>
      <c r="J1398" s="35"/>
    </row>
    <row r="1399" spans="1:10" s="41" customFormat="1" x14ac:dyDescent="0.25">
      <c r="A1399" s="41" t="s">
        <v>66</v>
      </c>
      <c r="B1399" s="80">
        <v>14</v>
      </c>
      <c r="D1399" s="62" t="str">
        <f t="shared" si="252"/>
        <v>Только CX WORX14</v>
      </c>
      <c r="E1399" s="60"/>
      <c r="G1399" s="82"/>
      <c r="H1399" s="8"/>
      <c r="I1399" s="8"/>
      <c r="J1399" s="35"/>
    </row>
    <row r="1400" spans="1:10" s="41" customFormat="1" ht="14.65" customHeight="1" x14ac:dyDescent="0.25">
      <c r="A1400" s="41" t="s">
        <v>66</v>
      </c>
      <c r="B1400" s="80">
        <v>13</v>
      </c>
      <c r="C1400" s="81" t="s">
        <v>78</v>
      </c>
      <c r="D1400" s="62" t="str">
        <f t="shared" si="252"/>
        <v>Только CX WORX13Амортизаторы SMARTBAND</v>
      </c>
      <c r="E1400" s="60">
        <v>13</v>
      </c>
      <c r="G1400" s="85" t="s">
        <v>23</v>
      </c>
      <c r="H1400" s="8"/>
      <c r="I1400" s="8"/>
      <c r="J1400" s="35"/>
    </row>
    <row r="1401" spans="1:10" s="41" customFormat="1" x14ac:dyDescent="0.25">
      <c r="A1401" s="41" t="s">
        <v>66</v>
      </c>
      <c r="B1401" s="80">
        <v>13</v>
      </c>
      <c r="C1401" s="81" t="s">
        <v>79</v>
      </c>
      <c r="D1401" s="62" t="str">
        <f t="shared" si="252"/>
        <v>Только CX WORX13Амортизаторы SMARTBAND EXTREME</v>
      </c>
      <c r="E1401" s="60">
        <v>7</v>
      </c>
      <c r="G1401" s="86"/>
      <c r="H1401" s="8">
        <f>E1400*0.4</f>
        <v>5.2</v>
      </c>
      <c r="I1401" s="8"/>
      <c r="J1401" s="35"/>
    </row>
    <row r="1402" spans="1:10" s="41" customFormat="1" x14ac:dyDescent="0.25">
      <c r="A1402" s="41" t="s">
        <v>66</v>
      </c>
      <c r="B1402" s="80">
        <v>13</v>
      </c>
      <c r="C1402" s="81" t="s">
        <v>77</v>
      </c>
      <c r="D1402" s="62" t="str">
        <f t="shared" si="252"/>
        <v>Только CX WORX13Держатели Амортизаторов SMARTBAND RACK</v>
      </c>
      <c r="E1402" s="60">
        <v>2</v>
      </c>
      <c r="G1402" s="86"/>
      <c r="H1402" s="8"/>
      <c r="I1402" s="8"/>
      <c r="J1402" s="35"/>
    </row>
    <row r="1403" spans="1:10" s="41" customFormat="1" x14ac:dyDescent="0.25">
      <c r="A1403" s="41" t="s">
        <v>66</v>
      </c>
      <c r="B1403" s="80">
        <v>13</v>
      </c>
      <c r="C1403" s="39" t="s">
        <v>72</v>
      </c>
      <c r="D1403" s="62" t="str">
        <f t="shared" si="252"/>
        <v>Только CX WORX13Дополнительные весовые диски 2,5 кг</v>
      </c>
      <c r="E1403" s="60">
        <f>E1400</f>
        <v>13</v>
      </c>
      <c r="G1403" s="86"/>
      <c r="H1403" s="8"/>
      <c r="I1403" s="8"/>
      <c r="J1403" s="35"/>
    </row>
    <row r="1404" spans="1:10" s="41" customFormat="1" x14ac:dyDescent="0.25">
      <c r="A1404" s="41" t="s">
        <v>66</v>
      </c>
      <c r="B1404" s="80">
        <v>13</v>
      </c>
      <c r="C1404" s="39" t="s">
        <v>74</v>
      </c>
      <c r="D1404" s="62" t="str">
        <f t="shared" si="252"/>
        <v>Только CX WORX13Весовые диски 3,7 кг</v>
      </c>
      <c r="E1404" s="60">
        <f>E1403/2</f>
        <v>6.5</v>
      </c>
      <c r="G1404" s="86"/>
      <c r="H1404" s="8"/>
      <c r="I1404" s="8"/>
      <c r="J1404" s="35"/>
    </row>
    <row r="1405" spans="1:10" s="41" customFormat="1" x14ac:dyDescent="0.25">
      <c r="A1405" s="41" t="s">
        <v>66</v>
      </c>
      <c r="B1405" s="80">
        <v>13</v>
      </c>
      <c r="C1405" s="39" t="s">
        <v>73</v>
      </c>
      <c r="D1405" s="62" t="str">
        <f t="shared" si="252"/>
        <v>Только CX WORX13Дополнительные весовые диски 5 кг</v>
      </c>
      <c r="E1405" s="60">
        <f>E1403/2</f>
        <v>6.5</v>
      </c>
      <c r="G1405" s="86"/>
      <c r="H1405" s="8"/>
      <c r="I1405" s="8"/>
      <c r="J1405" s="35"/>
    </row>
    <row r="1406" spans="1:10" s="41" customFormat="1" x14ac:dyDescent="0.25">
      <c r="A1406" s="41" t="s">
        <v>66</v>
      </c>
      <c r="B1406" s="80">
        <v>13</v>
      </c>
      <c r="C1406" s="81" t="s">
        <v>80</v>
      </c>
      <c r="D1406" s="62" t="str">
        <f t="shared" si="252"/>
        <v>Только CX WORX13Коврики MBX MAT</v>
      </c>
      <c r="E1406" s="100">
        <f>E1400</f>
        <v>13</v>
      </c>
      <c r="F1406" s="81"/>
      <c r="G1406" s="82" t="s">
        <v>19</v>
      </c>
      <c r="H1406" s="8"/>
      <c r="I1406" s="8"/>
      <c r="J1406" s="35"/>
    </row>
    <row r="1407" spans="1:10" s="41" customFormat="1" x14ac:dyDescent="0.25">
      <c r="A1407" s="41" t="s">
        <v>66</v>
      </c>
      <c r="B1407" s="80">
        <v>13</v>
      </c>
      <c r="C1407" s="83" t="s">
        <v>88</v>
      </c>
      <c r="D1407" s="62" t="str">
        <f t="shared" si="252"/>
        <v>Только CX WORX13Держатели ковриков MBX MAT RACK</v>
      </c>
      <c r="E1407" s="101">
        <v>1</v>
      </c>
      <c r="F1407" s="83"/>
      <c r="G1407" s="84" t="s">
        <v>5</v>
      </c>
      <c r="H1407" s="8"/>
      <c r="I1407" s="8"/>
      <c r="J1407" s="35"/>
    </row>
    <row r="1408" spans="1:10" s="41" customFormat="1" x14ac:dyDescent="0.25">
      <c r="A1408" s="41" t="s">
        <v>66</v>
      </c>
      <c r="B1408" s="80">
        <v>13</v>
      </c>
      <c r="D1408" s="62" t="str">
        <f t="shared" si="252"/>
        <v>Только CX WORX13</v>
      </c>
      <c r="E1408" s="60"/>
      <c r="G1408" s="82"/>
      <c r="H1408" s="8"/>
      <c r="I1408" s="8"/>
      <c r="J1408" s="35"/>
    </row>
    <row r="1409" spans="1:10" s="41" customFormat="1" ht="14.65" customHeight="1" x14ac:dyDescent="0.25">
      <c r="A1409" s="41" t="s">
        <v>66</v>
      </c>
      <c r="B1409" s="80">
        <v>12</v>
      </c>
      <c r="C1409" s="81" t="s">
        <v>78</v>
      </c>
      <c r="D1409" s="62" t="str">
        <f t="shared" si="252"/>
        <v>Только CX WORX12Амортизаторы SMARTBAND</v>
      </c>
      <c r="E1409" s="60">
        <v>12</v>
      </c>
      <c r="G1409" s="85" t="s">
        <v>23</v>
      </c>
      <c r="H1409" s="8"/>
      <c r="I1409" s="8"/>
      <c r="J1409" s="35"/>
    </row>
    <row r="1410" spans="1:10" s="41" customFormat="1" x14ac:dyDescent="0.25">
      <c r="A1410" s="41" t="s">
        <v>66</v>
      </c>
      <c r="B1410" s="80">
        <v>12</v>
      </c>
      <c r="C1410" s="81" t="s">
        <v>79</v>
      </c>
      <c r="D1410" s="62" t="str">
        <f t="shared" si="252"/>
        <v>Только CX WORX12Амортизаторы SMARTBAND EXTREME</v>
      </c>
      <c r="E1410" s="60">
        <v>8</v>
      </c>
      <c r="G1410" s="86"/>
      <c r="H1410" s="8">
        <f>E1409*0.4</f>
        <v>4.8000000000000007</v>
      </c>
      <c r="I1410" s="8"/>
      <c r="J1410" s="35"/>
    </row>
    <row r="1411" spans="1:10" s="41" customFormat="1" x14ac:dyDescent="0.25">
      <c r="A1411" s="41" t="s">
        <v>66</v>
      </c>
      <c r="B1411" s="80">
        <v>12</v>
      </c>
      <c r="C1411" s="81" t="s">
        <v>77</v>
      </c>
      <c r="D1411" s="62" t="str">
        <f t="shared" si="252"/>
        <v>Только CX WORX12Держатели Амортизаторов SMARTBAND RACK</v>
      </c>
      <c r="E1411" s="60">
        <v>2</v>
      </c>
      <c r="G1411" s="86"/>
      <c r="H1411" s="8"/>
      <c r="I1411" s="8"/>
      <c r="J1411" s="35"/>
    </row>
    <row r="1412" spans="1:10" s="41" customFormat="1" x14ac:dyDescent="0.25">
      <c r="A1412" s="41" t="s">
        <v>66</v>
      </c>
      <c r="B1412" s="80">
        <v>12</v>
      </c>
      <c r="C1412" s="39" t="s">
        <v>72</v>
      </c>
      <c r="D1412" s="62" t="str">
        <f t="shared" si="252"/>
        <v>Только CX WORX12Дополнительные весовые диски 2,5 кг</v>
      </c>
      <c r="E1412" s="60">
        <f>E1409</f>
        <v>12</v>
      </c>
      <c r="G1412" s="86"/>
      <c r="H1412" s="8"/>
      <c r="I1412" s="8"/>
      <c r="J1412" s="35"/>
    </row>
    <row r="1413" spans="1:10" s="41" customFormat="1" x14ac:dyDescent="0.25">
      <c r="A1413" s="41" t="s">
        <v>66</v>
      </c>
      <c r="B1413" s="80">
        <v>12</v>
      </c>
      <c r="C1413" s="39" t="s">
        <v>74</v>
      </c>
      <c r="D1413" s="62" t="str">
        <f t="shared" si="252"/>
        <v>Только CX WORX12Весовые диски 3,7 кг</v>
      </c>
      <c r="E1413" s="60">
        <f>E1412/2</f>
        <v>6</v>
      </c>
      <c r="G1413" s="86"/>
      <c r="H1413" s="8"/>
      <c r="I1413" s="8"/>
      <c r="J1413" s="35"/>
    </row>
    <row r="1414" spans="1:10" s="41" customFormat="1" x14ac:dyDescent="0.25">
      <c r="A1414" s="41" t="s">
        <v>66</v>
      </c>
      <c r="B1414" s="80">
        <v>12</v>
      </c>
      <c r="C1414" s="39" t="s">
        <v>73</v>
      </c>
      <c r="D1414" s="62" t="str">
        <f t="shared" si="252"/>
        <v>Только CX WORX12Дополнительные весовые диски 5 кг</v>
      </c>
      <c r="E1414" s="60">
        <f>E1412/2</f>
        <v>6</v>
      </c>
      <c r="G1414" s="86"/>
      <c r="H1414" s="8"/>
      <c r="I1414" s="8"/>
      <c r="J1414" s="35"/>
    </row>
    <row r="1415" spans="1:10" s="41" customFormat="1" x14ac:dyDescent="0.25">
      <c r="A1415" s="41" t="s">
        <v>66</v>
      </c>
      <c r="B1415" s="80">
        <v>12</v>
      </c>
      <c r="C1415" s="81" t="s">
        <v>80</v>
      </c>
      <c r="D1415" s="62" t="str">
        <f t="shared" si="252"/>
        <v>Только CX WORX12Коврики MBX MAT</v>
      </c>
      <c r="E1415" s="100">
        <f>E1409</f>
        <v>12</v>
      </c>
      <c r="F1415" s="81"/>
      <c r="G1415" s="82" t="s">
        <v>19</v>
      </c>
      <c r="H1415" s="8"/>
      <c r="I1415" s="8"/>
      <c r="J1415" s="35"/>
    </row>
    <row r="1416" spans="1:10" s="41" customFormat="1" x14ac:dyDescent="0.25">
      <c r="A1416" s="41" t="s">
        <v>66</v>
      </c>
      <c r="B1416" s="80">
        <v>12</v>
      </c>
      <c r="C1416" s="83" t="s">
        <v>88</v>
      </c>
      <c r="D1416" s="62" t="str">
        <f t="shared" si="252"/>
        <v>Только CX WORX12Держатели ковриков MBX MAT RACK</v>
      </c>
      <c r="E1416" s="101">
        <v>1</v>
      </c>
      <c r="F1416" s="83"/>
      <c r="G1416" s="84" t="s">
        <v>5</v>
      </c>
      <c r="H1416" s="8"/>
      <c r="I1416" s="8"/>
      <c r="J1416" s="35"/>
    </row>
    <row r="1417" spans="1:10" s="41" customFormat="1" x14ac:dyDescent="0.25">
      <c r="A1417" s="41" t="s">
        <v>66</v>
      </c>
      <c r="B1417" s="80">
        <v>12</v>
      </c>
      <c r="D1417" s="62" t="str">
        <f t="shared" si="252"/>
        <v>Только CX WORX12</v>
      </c>
      <c r="E1417" s="60"/>
      <c r="G1417" s="82"/>
      <c r="H1417" s="8"/>
      <c r="I1417" s="8"/>
      <c r="J1417" s="35"/>
    </row>
    <row r="1418" spans="1:10" s="41" customFormat="1" ht="14.65" customHeight="1" x14ac:dyDescent="0.25">
      <c r="A1418" s="41" t="s">
        <v>66</v>
      </c>
      <c r="B1418" s="80">
        <v>11</v>
      </c>
      <c r="C1418" s="81" t="s">
        <v>78</v>
      </c>
      <c r="D1418" s="62" t="str">
        <f t="shared" si="252"/>
        <v>Только CX WORX11Амортизаторы SMARTBAND</v>
      </c>
      <c r="E1418" s="60">
        <v>11</v>
      </c>
      <c r="G1418" s="85" t="s">
        <v>23</v>
      </c>
      <c r="H1418" s="8"/>
      <c r="I1418" s="8"/>
      <c r="J1418" s="35"/>
    </row>
    <row r="1419" spans="1:10" s="41" customFormat="1" x14ac:dyDescent="0.25">
      <c r="A1419" s="41" t="s">
        <v>66</v>
      </c>
      <c r="B1419" s="80">
        <v>11</v>
      </c>
      <c r="C1419" s="81" t="s">
        <v>79</v>
      </c>
      <c r="D1419" s="62" t="str">
        <f t="shared" si="252"/>
        <v>Только CX WORX11Амортизаторы SMARTBAND EXTREME</v>
      </c>
      <c r="E1419" s="60">
        <v>4</v>
      </c>
      <c r="G1419" s="86"/>
      <c r="H1419" s="8">
        <f>E1418*0.4</f>
        <v>4.4000000000000004</v>
      </c>
      <c r="I1419" s="8"/>
      <c r="J1419" s="35"/>
    </row>
    <row r="1420" spans="1:10" s="41" customFormat="1" x14ac:dyDescent="0.25">
      <c r="A1420" s="41" t="s">
        <v>66</v>
      </c>
      <c r="B1420" s="80">
        <v>11</v>
      </c>
      <c r="C1420" s="81" t="s">
        <v>77</v>
      </c>
      <c r="D1420" s="62" t="str">
        <f t="shared" si="252"/>
        <v>Только CX WORX11Держатели Амортизаторов SMARTBAND RACK</v>
      </c>
      <c r="E1420" s="60">
        <v>2</v>
      </c>
      <c r="G1420" s="86"/>
      <c r="H1420" s="8"/>
      <c r="I1420" s="8"/>
      <c r="J1420" s="35"/>
    </row>
    <row r="1421" spans="1:10" s="41" customFormat="1" x14ac:dyDescent="0.25">
      <c r="A1421" s="41" t="s">
        <v>66</v>
      </c>
      <c r="B1421" s="80">
        <v>11</v>
      </c>
      <c r="C1421" s="39" t="s">
        <v>72</v>
      </c>
      <c r="D1421" s="62" t="str">
        <f t="shared" si="252"/>
        <v>Только CX WORX11Дополнительные весовые диски 2,5 кг</v>
      </c>
      <c r="E1421" s="60">
        <f>E1418</f>
        <v>11</v>
      </c>
      <c r="G1421" s="86"/>
      <c r="H1421" s="8"/>
      <c r="I1421" s="8"/>
      <c r="J1421" s="35"/>
    </row>
    <row r="1422" spans="1:10" s="41" customFormat="1" x14ac:dyDescent="0.25">
      <c r="A1422" s="41" t="s">
        <v>66</v>
      </c>
      <c r="B1422" s="80">
        <v>11</v>
      </c>
      <c r="C1422" s="39" t="s">
        <v>74</v>
      </c>
      <c r="D1422" s="62" t="str">
        <f t="shared" si="252"/>
        <v>Только CX WORX11Весовые диски 3,7 кг</v>
      </c>
      <c r="E1422" s="60">
        <f>E1421/2</f>
        <v>5.5</v>
      </c>
      <c r="G1422" s="86"/>
      <c r="H1422" s="8"/>
      <c r="I1422" s="8"/>
      <c r="J1422" s="35"/>
    </row>
    <row r="1423" spans="1:10" s="41" customFormat="1" x14ac:dyDescent="0.25">
      <c r="A1423" s="41" t="s">
        <v>66</v>
      </c>
      <c r="B1423" s="80">
        <v>11</v>
      </c>
      <c r="C1423" s="39" t="s">
        <v>73</v>
      </c>
      <c r="D1423" s="62" t="str">
        <f t="shared" si="252"/>
        <v>Только CX WORX11Дополнительные весовые диски 5 кг</v>
      </c>
      <c r="E1423" s="60">
        <f>E1421/2</f>
        <v>5.5</v>
      </c>
      <c r="G1423" s="86"/>
      <c r="H1423" s="8"/>
      <c r="I1423" s="8"/>
      <c r="J1423" s="35"/>
    </row>
    <row r="1424" spans="1:10" s="41" customFormat="1" x14ac:dyDescent="0.25">
      <c r="A1424" s="41" t="s">
        <v>66</v>
      </c>
      <c r="B1424" s="80">
        <v>11</v>
      </c>
      <c r="C1424" s="81" t="s">
        <v>80</v>
      </c>
      <c r="D1424" s="62" t="str">
        <f t="shared" si="252"/>
        <v>Только CX WORX11Коврики MBX MAT</v>
      </c>
      <c r="E1424" s="100">
        <f>E1418</f>
        <v>11</v>
      </c>
      <c r="F1424" s="81"/>
      <c r="G1424" s="82" t="s">
        <v>19</v>
      </c>
      <c r="H1424" s="8"/>
      <c r="I1424" s="8"/>
      <c r="J1424" s="35"/>
    </row>
    <row r="1425" spans="1:10" s="41" customFormat="1" x14ac:dyDescent="0.25">
      <c r="A1425" s="41" t="s">
        <v>66</v>
      </c>
      <c r="B1425" s="80">
        <v>11</v>
      </c>
      <c r="C1425" s="83" t="s">
        <v>88</v>
      </c>
      <c r="D1425" s="62" t="str">
        <f t="shared" si="252"/>
        <v>Только CX WORX11Держатели ковриков MBX MAT RACK</v>
      </c>
      <c r="E1425" s="101">
        <v>1</v>
      </c>
      <c r="F1425" s="83"/>
      <c r="G1425" s="84" t="s">
        <v>5</v>
      </c>
      <c r="H1425" s="8"/>
      <c r="I1425" s="8"/>
      <c r="J1425" s="35"/>
    </row>
    <row r="1426" spans="1:10" s="41" customFormat="1" x14ac:dyDescent="0.25">
      <c r="A1426" s="41" t="s">
        <v>66</v>
      </c>
      <c r="B1426" s="80">
        <v>11</v>
      </c>
      <c r="D1426" s="62" t="str">
        <f t="shared" si="252"/>
        <v>Только CX WORX11</v>
      </c>
      <c r="E1426" s="60"/>
      <c r="G1426" s="82"/>
      <c r="H1426" s="8"/>
      <c r="I1426" s="8"/>
      <c r="J1426" s="35"/>
    </row>
    <row r="1427" spans="1:10" s="41" customFormat="1" ht="14.65" customHeight="1" x14ac:dyDescent="0.25">
      <c r="A1427" s="41" t="s">
        <v>66</v>
      </c>
      <c r="B1427" s="80">
        <v>10</v>
      </c>
      <c r="C1427" s="81" t="s">
        <v>78</v>
      </c>
      <c r="D1427" s="62" t="str">
        <f t="shared" si="252"/>
        <v>Только CX WORX10Амортизаторы SMARTBAND</v>
      </c>
      <c r="E1427" s="60">
        <v>10</v>
      </c>
      <c r="G1427" s="85" t="s">
        <v>23</v>
      </c>
      <c r="H1427" s="8"/>
      <c r="I1427" s="8"/>
      <c r="J1427" s="35"/>
    </row>
    <row r="1428" spans="1:10" s="41" customFormat="1" x14ac:dyDescent="0.25">
      <c r="A1428" s="41" t="s">
        <v>66</v>
      </c>
      <c r="B1428" s="80">
        <v>10</v>
      </c>
      <c r="C1428" s="81" t="s">
        <v>79</v>
      </c>
      <c r="D1428" s="62" t="str">
        <f t="shared" si="252"/>
        <v>Только CX WORX10Амортизаторы SMARTBAND EXTREME</v>
      </c>
      <c r="E1428" s="60">
        <v>4</v>
      </c>
      <c r="G1428" s="86"/>
      <c r="H1428" s="8">
        <f>E1427*0.4</f>
        <v>4</v>
      </c>
      <c r="I1428" s="8"/>
      <c r="J1428" s="35"/>
    </row>
    <row r="1429" spans="1:10" s="41" customFormat="1" x14ac:dyDescent="0.25">
      <c r="A1429" s="41" t="s">
        <v>66</v>
      </c>
      <c r="B1429" s="80">
        <v>10</v>
      </c>
      <c r="C1429" s="81" t="s">
        <v>77</v>
      </c>
      <c r="D1429" s="62" t="str">
        <f t="shared" si="252"/>
        <v>Только CX WORX10Держатели Амортизаторов SMARTBAND RACK</v>
      </c>
      <c r="E1429" s="60">
        <v>2</v>
      </c>
      <c r="G1429" s="86"/>
      <c r="H1429" s="8"/>
      <c r="I1429" s="8"/>
      <c r="J1429" s="35"/>
    </row>
    <row r="1430" spans="1:10" s="41" customFormat="1" x14ac:dyDescent="0.25">
      <c r="A1430" s="41" t="s">
        <v>66</v>
      </c>
      <c r="B1430" s="80">
        <v>10</v>
      </c>
      <c r="C1430" s="39" t="s">
        <v>72</v>
      </c>
      <c r="D1430" s="62" t="str">
        <f t="shared" si="252"/>
        <v>Только CX WORX10Дополнительные весовые диски 2,5 кг</v>
      </c>
      <c r="E1430" s="60">
        <f>E1427</f>
        <v>10</v>
      </c>
      <c r="G1430" s="86"/>
      <c r="H1430" s="8"/>
      <c r="I1430" s="8"/>
      <c r="J1430" s="35"/>
    </row>
    <row r="1431" spans="1:10" s="41" customFormat="1" x14ac:dyDescent="0.25">
      <c r="A1431" s="41" t="s">
        <v>66</v>
      </c>
      <c r="B1431" s="80">
        <v>10</v>
      </c>
      <c r="C1431" s="39" t="s">
        <v>74</v>
      </c>
      <c r="D1431" s="62" t="str">
        <f t="shared" si="252"/>
        <v>Только CX WORX10Весовые диски 3,7 кг</v>
      </c>
      <c r="E1431" s="60">
        <f>E1430/2</f>
        <v>5</v>
      </c>
      <c r="G1431" s="86"/>
      <c r="H1431" s="8"/>
      <c r="I1431" s="8"/>
      <c r="J1431" s="35"/>
    </row>
    <row r="1432" spans="1:10" s="41" customFormat="1" x14ac:dyDescent="0.25">
      <c r="A1432" s="41" t="s">
        <v>66</v>
      </c>
      <c r="B1432" s="80">
        <v>10</v>
      </c>
      <c r="C1432" s="39" t="s">
        <v>73</v>
      </c>
      <c r="D1432" s="62" t="str">
        <f t="shared" si="252"/>
        <v>Только CX WORX10Дополнительные весовые диски 5 кг</v>
      </c>
      <c r="E1432" s="60">
        <f>E1430/2</f>
        <v>5</v>
      </c>
      <c r="G1432" s="86"/>
      <c r="H1432" s="8"/>
      <c r="I1432" s="8"/>
      <c r="J1432" s="35"/>
    </row>
    <row r="1433" spans="1:10" s="41" customFormat="1" x14ac:dyDescent="0.25">
      <c r="A1433" s="41" t="s">
        <v>66</v>
      </c>
      <c r="B1433" s="80">
        <v>10</v>
      </c>
      <c r="C1433" s="81" t="s">
        <v>80</v>
      </c>
      <c r="D1433" s="62" t="str">
        <f t="shared" si="252"/>
        <v>Только CX WORX10Коврики MBX MAT</v>
      </c>
      <c r="E1433" s="100">
        <f>E1427</f>
        <v>10</v>
      </c>
      <c r="F1433" s="81"/>
      <c r="G1433" s="82" t="s">
        <v>19</v>
      </c>
      <c r="H1433" s="8"/>
      <c r="I1433" s="8"/>
      <c r="J1433" s="35"/>
    </row>
    <row r="1434" spans="1:10" s="41" customFormat="1" x14ac:dyDescent="0.25">
      <c r="A1434" s="41" t="s">
        <v>66</v>
      </c>
      <c r="B1434" s="80">
        <v>10</v>
      </c>
      <c r="C1434" s="83" t="s">
        <v>88</v>
      </c>
      <c r="D1434" s="62" t="str">
        <f t="shared" si="252"/>
        <v>Только CX WORX10Держатели ковриков MBX MAT RACK</v>
      </c>
      <c r="E1434" s="101">
        <v>1</v>
      </c>
      <c r="F1434" s="83"/>
      <c r="G1434" s="84" t="s">
        <v>5</v>
      </c>
      <c r="H1434" s="8"/>
      <c r="I1434" s="8"/>
      <c r="J1434" s="35"/>
    </row>
    <row r="1435" spans="1:10" s="41" customFormat="1" x14ac:dyDescent="0.25">
      <c r="A1435" s="41" t="s">
        <v>66</v>
      </c>
      <c r="B1435" s="80">
        <v>10</v>
      </c>
      <c r="D1435" s="62" t="str">
        <f t="shared" si="252"/>
        <v>Только CX WORX10</v>
      </c>
      <c r="E1435" s="60"/>
      <c r="G1435" s="82"/>
      <c r="H1435" s="8"/>
      <c r="I1435" s="8"/>
      <c r="J1435" s="35"/>
    </row>
    <row r="1436" spans="1:10" s="41" customFormat="1" ht="14.65" customHeight="1" x14ac:dyDescent="0.25">
      <c r="A1436" s="41" t="s">
        <v>66</v>
      </c>
      <c r="B1436" s="80">
        <v>9</v>
      </c>
      <c r="C1436" s="81" t="s">
        <v>78</v>
      </c>
      <c r="D1436" s="62" t="str">
        <f t="shared" si="252"/>
        <v>Только CX WORX9Амортизаторы SMARTBAND</v>
      </c>
      <c r="E1436" s="60">
        <v>9</v>
      </c>
      <c r="G1436" s="85" t="s">
        <v>23</v>
      </c>
      <c r="H1436" s="8"/>
      <c r="I1436" s="8"/>
      <c r="J1436" s="35"/>
    </row>
    <row r="1437" spans="1:10" s="41" customFormat="1" x14ac:dyDescent="0.25">
      <c r="A1437" s="41" t="s">
        <v>66</v>
      </c>
      <c r="B1437" s="80">
        <v>9</v>
      </c>
      <c r="C1437" s="81" t="s">
        <v>79</v>
      </c>
      <c r="D1437" s="62" t="str">
        <f t="shared" si="252"/>
        <v>Только CX WORX9Амортизаторы SMARTBAND EXTREME</v>
      </c>
      <c r="E1437" s="60">
        <v>4</v>
      </c>
      <c r="G1437" s="86"/>
      <c r="H1437" s="8">
        <f>E1436*0.4</f>
        <v>3.6</v>
      </c>
      <c r="I1437" s="8"/>
      <c r="J1437" s="35"/>
    </row>
    <row r="1438" spans="1:10" s="41" customFormat="1" x14ac:dyDescent="0.25">
      <c r="A1438" s="41" t="s">
        <v>66</v>
      </c>
      <c r="B1438" s="80">
        <v>9</v>
      </c>
      <c r="C1438" s="81" t="s">
        <v>77</v>
      </c>
      <c r="D1438" s="62" t="str">
        <f t="shared" si="252"/>
        <v>Только CX WORX9Держатели Амортизаторов SMARTBAND RACK</v>
      </c>
      <c r="E1438" s="60">
        <v>2</v>
      </c>
      <c r="G1438" s="86"/>
      <c r="H1438" s="8"/>
      <c r="I1438" s="8"/>
      <c r="J1438" s="35"/>
    </row>
    <row r="1439" spans="1:10" s="41" customFormat="1" x14ac:dyDescent="0.25">
      <c r="A1439" s="41" t="s">
        <v>66</v>
      </c>
      <c r="B1439" s="80">
        <v>9</v>
      </c>
      <c r="C1439" s="39" t="s">
        <v>72</v>
      </c>
      <c r="D1439" s="62" t="str">
        <f t="shared" si="252"/>
        <v>Только CX WORX9Дополнительные весовые диски 2,5 кг</v>
      </c>
      <c r="E1439" s="60">
        <f>E1436</f>
        <v>9</v>
      </c>
      <c r="G1439" s="86"/>
      <c r="H1439" s="8"/>
      <c r="I1439" s="8"/>
      <c r="J1439" s="35"/>
    </row>
    <row r="1440" spans="1:10" s="41" customFormat="1" x14ac:dyDescent="0.25">
      <c r="A1440" s="41" t="s">
        <v>66</v>
      </c>
      <c r="B1440" s="80">
        <v>9</v>
      </c>
      <c r="C1440" s="39" t="s">
        <v>74</v>
      </c>
      <c r="D1440" s="62" t="str">
        <f t="shared" si="252"/>
        <v>Только CX WORX9Весовые диски 3,7 кг</v>
      </c>
      <c r="E1440" s="60">
        <f>E1439/2</f>
        <v>4.5</v>
      </c>
      <c r="G1440" s="86"/>
      <c r="H1440" s="8"/>
      <c r="I1440" s="8"/>
      <c r="J1440" s="35"/>
    </row>
    <row r="1441" spans="1:10" s="41" customFormat="1" x14ac:dyDescent="0.25">
      <c r="A1441" s="41" t="s">
        <v>66</v>
      </c>
      <c r="B1441" s="80">
        <v>9</v>
      </c>
      <c r="C1441" s="39" t="s">
        <v>73</v>
      </c>
      <c r="D1441" s="62" t="str">
        <f t="shared" si="252"/>
        <v>Только CX WORX9Дополнительные весовые диски 5 кг</v>
      </c>
      <c r="E1441" s="60">
        <f>E1439/2</f>
        <v>4.5</v>
      </c>
      <c r="G1441" s="86"/>
      <c r="H1441" s="8"/>
      <c r="I1441" s="8"/>
      <c r="J1441" s="35"/>
    </row>
    <row r="1442" spans="1:10" s="41" customFormat="1" x14ac:dyDescent="0.25">
      <c r="A1442" s="41" t="s">
        <v>66</v>
      </c>
      <c r="B1442" s="80">
        <v>9</v>
      </c>
      <c r="C1442" s="81" t="s">
        <v>80</v>
      </c>
      <c r="D1442" s="62" t="str">
        <f t="shared" si="252"/>
        <v>Только CX WORX9Коврики MBX MAT</v>
      </c>
      <c r="E1442" s="100">
        <f>E1436</f>
        <v>9</v>
      </c>
      <c r="F1442" s="81"/>
      <c r="G1442" s="82" t="s">
        <v>19</v>
      </c>
      <c r="H1442" s="8"/>
      <c r="I1442" s="8"/>
      <c r="J1442" s="35"/>
    </row>
    <row r="1443" spans="1:10" s="41" customFormat="1" x14ac:dyDescent="0.25">
      <c r="A1443" s="41" t="s">
        <v>66</v>
      </c>
      <c r="B1443" s="80">
        <v>9</v>
      </c>
      <c r="C1443" s="83" t="s">
        <v>88</v>
      </c>
      <c r="D1443" s="62" t="str">
        <f t="shared" si="252"/>
        <v>Только CX WORX9Держатели ковриков MBX MAT RACK</v>
      </c>
      <c r="E1443" s="101">
        <v>1</v>
      </c>
      <c r="F1443" s="83"/>
      <c r="G1443" s="84" t="s">
        <v>5</v>
      </c>
      <c r="H1443" s="8"/>
      <c r="I1443" s="8"/>
      <c r="J1443" s="35"/>
    </row>
    <row r="1444" spans="1:10" s="41" customFormat="1" x14ac:dyDescent="0.25">
      <c r="A1444" s="41" t="s">
        <v>66</v>
      </c>
      <c r="B1444" s="80">
        <v>9</v>
      </c>
      <c r="D1444" s="62" t="str">
        <f t="shared" si="252"/>
        <v>Только CX WORX9</v>
      </c>
      <c r="E1444" s="60"/>
      <c r="G1444" s="82"/>
      <c r="H1444" s="8"/>
      <c r="I1444" s="8"/>
      <c r="J1444" s="35"/>
    </row>
    <row r="1445" spans="1:10" s="41" customFormat="1" ht="14.65" customHeight="1" x14ac:dyDescent="0.25">
      <c r="A1445" s="41" t="s">
        <v>66</v>
      </c>
      <c r="B1445" s="80">
        <v>8</v>
      </c>
      <c r="C1445" s="81" t="s">
        <v>78</v>
      </c>
      <c r="D1445" s="62" t="str">
        <f t="shared" si="252"/>
        <v>Только CX WORX8Амортизаторы SMARTBAND</v>
      </c>
      <c r="E1445" s="60">
        <v>8</v>
      </c>
      <c r="G1445" s="85" t="s">
        <v>23</v>
      </c>
      <c r="H1445" s="8"/>
      <c r="I1445" s="8"/>
      <c r="J1445" s="35"/>
    </row>
    <row r="1446" spans="1:10" s="41" customFormat="1" x14ac:dyDescent="0.25">
      <c r="A1446" s="41" t="s">
        <v>66</v>
      </c>
      <c r="B1446" s="80">
        <v>8</v>
      </c>
      <c r="C1446" s="81" t="s">
        <v>79</v>
      </c>
      <c r="D1446" s="62" t="str">
        <f t="shared" si="252"/>
        <v>Только CX WORX8Амортизаторы SMARTBAND EXTREME</v>
      </c>
      <c r="E1446" s="60">
        <v>4</v>
      </c>
      <c r="G1446" s="86"/>
      <c r="H1446" s="8">
        <f>E1445*0.4</f>
        <v>3.2</v>
      </c>
      <c r="I1446" s="8"/>
      <c r="J1446" s="35"/>
    </row>
    <row r="1447" spans="1:10" s="41" customFormat="1" x14ac:dyDescent="0.25">
      <c r="A1447" s="41" t="s">
        <v>66</v>
      </c>
      <c r="B1447" s="80">
        <v>8</v>
      </c>
      <c r="C1447" s="81" t="s">
        <v>77</v>
      </c>
      <c r="D1447" s="62" t="str">
        <f t="shared" si="252"/>
        <v>Только CX WORX8Держатели Амортизаторов SMARTBAND RACK</v>
      </c>
      <c r="E1447" s="60">
        <v>2</v>
      </c>
      <c r="G1447" s="86"/>
      <c r="H1447" s="8"/>
      <c r="I1447" s="8"/>
      <c r="J1447" s="35"/>
    </row>
    <row r="1448" spans="1:10" s="41" customFormat="1" x14ac:dyDescent="0.25">
      <c r="A1448" s="41" t="s">
        <v>66</v>
      </c>
      <c r="B1448" s="80">
        <v>8</v>
      </c>
      <c r="C1448" s="39" t="s">
        <v>72</v>
      </c>
      <c r="D1448" s="62" t="str">
        <f t="shared" si="252"/>
        <v>Только CX WORX8Дополнительные весовые диски 2,5 кг</v>
      </c>
      <c r="E1448" s="60">
        <f>E1445</f>
        <v>8</v>
      </c>
      <c r="G1448" s="86"/>
      <c r="H1448" s="8"/>
      <c r="I1448" s="8"/>
      <c r="J1448" s="35"/>
    </row>
    <row r="1449" spans="1:10" s="41" customFormat="1" x14ac:dyDescent="0.25">
      <c r="A1449" s="41" t="s">
        <v>66</v>
      </c>
      <c r="B1449" s="80">
        <v>8</v>
      </c>
      <c r="C1449" s="39" t="s">
        <v>74</v>
      </c>
      <c r="D1449" s="62" t="str">
        <f t="shared" si="252"/>
        <v>Только CX WORX8Весовые диски 3,7 кг</v>
      </c>
      <c r="E1449" s="60">
        <f>E1448/2</f>
        <v>4</v>
      </c>
      <c r="G1449" s="86"/>
      <c r="H1449" s="8"/>
      <c r="I1449" s="8"/>
      <c r="J1449" s="35"/>
    </row>
    <row r="1450" spans="1:10" s="41" customFormat="1" x14ac:dyDescent="0.25">
      <c r="A1450" s="41" t="s">
        <v>66</v>
      </c>
      <c r="B1450" s="80">
        <v>8</v>
      </c>
      <c r="C1450" s="39" t="s">
        <v>73</v>
      </c>
      <c r="D1450" s="62" t="str">
        <f t="shared" si="252"/>
        <v>Только CX WORX8Дополнительные весовые диски 5 кг</v>
      </c>
      <c r="E1450" s="60">
        <f>E1448/2</f>
        <v>4</v>
      </c>
      <c r="G1450" s="86"/>
      <c r="H1450" s="8"/>
      <c r="I1450" s="8"/>
      <c r="J1450" s="35"/>
    </row>
    <row r="1451" spans="1:10" s="41" customFormat="1" x14ac:dyDescent="0.25">
      <c r="A1451" s="41" t="s">
        <v>66</v>
      </c>
      <c r="B1451" s="80">
        <v>8</v>
      </c>
      <c r="C1451" s="81" t="s">
        <v>80</v>
      </c>
      <c r="D1451" s="62" t="str">
        <f t="shared" si="252"/>
        <v>Только CX WORX8Коврики MBX MAT</v>
      </c>
      <c r="E1451" s="100">
        <f>E1445</f>
        <v>8</v>
      </c>
      <c r="F1451" s="81"/>
      <c r="G1451" s="82" t="s">
        <v>19</v>
      </c>
      <c r="H1451" s="8"/>
      <c r="I1451" s="8"/>
      <c r="J1451" s="35"/>
    </row>
    <row r="1452" spans="1:10" s="41" customFormat="1" x14ac:dyDescent="0.25">
      <c r="A1452" s="41" t="s">
        <v>66</v>
      </c>
      <c r="B1452" s="80">
        <v>8</v>
      </c>
      <c r="C1452" s="83" t="s">
        <v>88</v>
      </c>
      <c r="D1452" s="62" t="str">
        <f t="shared" si="252"/>
        <v>Только CX WORX8Держатели ковриков MBX MAT RACK</v>
      </c>
      <c r="E1452" s="101">
        <v>1</v>
      </c>
      <c r="F1452" s="83"/>
      <c r="G1452" s="84" t="s">
        <v>5</v>
      </c>
      <c r="H1452" s="8"/>
      <c r="I1452" s="8"/>
      <c r="J1452" s="35"/>
    </row>
    <row r="1453" spans="1:10" s="41" customFormat="1" x14ac:dyDescent="0.25">
      <c r="A1453" s="41" t="s">
        <v>66</v>
      </c>
      <c r="B1453" s="80">
        <v>8</v>
      </c>
      <c r="D1453" s="62" t="str">
        <f t="shared" si="252"/>
        <v>Только CX WORX8</v>
      </c>
      <c r="E1453" s="60"/>
      <c r="G1453" s="82"/>
      <c r="H1453" s="8"/>
      <c r="I1453" s="8"/>
      <c r="J1453" s="35"/>
    </row>
    <row r="1454" spans="1:10" s="41" customFormat="1" ht="14.65" customHeight="1" x14ac:dyDescent="0.25">
      <c r="A1454" s="41" t="s">
        <v>66</v>
      </c>
      <c r="B1454" s="80">
        <v>7</v>
      </c>
      <c r="C1454" s="81" t="s">
        <v>78</v>
      </c>
      <c r="D1454" s="62" t="str">
        <f t="shared" si="252"/>
        <v>Только CX WORX7Амортизаторы SMARTBAND</v>
      </c>
      <c r="E1454" s="60">
        <v>7</v>
      </c>
      <c r="G1454" s="85" t="s">
        <v>23</v>
      </c>
      <c r="H1454" s="8"/>
      <c r="I1454" s="8"/>
      <c r="J1454" s="35"/>
    </row>
    <row r="1455" spans="1:10" s="41" customFormat="1" x14ac:dyDescent="0.25">
      <c r="A1455" s="41" t="s">
        <v>66</v>
      </c>
      <c r="B1455" s="80">
        <v>7</v>
      </c>
      <c r="C1455" s="81" t="s">
        <v>79</v>
      </c>
      <c r="D1455" s="62" t="str">
        <f t="shared" si="252"/>
        <v>Только CX WORX7Амортизаторы SMARTBAND EXTREME</v>
      </c>
      <c r="E1455" s="60">
        <v>3</v>
      </c>
      <c r="G1455" s="86"/>
      <c r="H1455" s="8">
        <f>E1454*0.4</f>
        <v>2.8000000000000003</v>
      </c>
      <c r="I1455" s="8"/>
      <c r="J1455" s="35"/>
    </row>
    <row r="1456" spans="1:10" s="41" customFormat="1" x14ac:dyDescent="0.25">
      <c r="A1456" s="41" t="s">
        <v>66</v>
      </c>
      <c r="B1456" s="80">
        <v>7</v>
      </c>
      <c r="C1456" s="81" t="s">
        <v>77</v>
      </c>
      <c r="D1456" s="62" t="str">
        <f t="shared" si="252"/>
        <v>Только CX WORX7Держатели Амортизаторов SMARTBAND RACK</v>
      </c>
      <c r="E1456" s="60">
        <v>1</v>
      </c>
      <c r="G1456" s="86"/>
      <c r="H1456" s="8"/>
      <c r="I1456" s="8"/>
      <c r="J1456" s="35"/>
    </row>
    <row r="1457" spans="1:10" s="41" customFormat="1" x14ac:dyDescent="0.25">
      <c r="A1457" s="41" t="s">
        <v>66</v>
      </c>
      <c r="B1457" s="80">
        <v>7</v>
      </c>
      <c r="C1457" s="39" t="s">
        <v>72</v>
      </c>
      <c r="D1457" s="62" t="str">
        <f t="shared" ref="D1457:D1520" si="253">A1457&amp;B1457&amp;C1457</f>
        <v>Только CX WORX7Дополнительные весовые диски 2,5 кг</v>
      </c>
      <c r="E1457" s="60">
        <f>E1454</f>
        <v>7</v>
      </c>
      <c r="G1457" s="86"/>
      <c r="H1457" s="8"/>
      <c r="I1457" s="8"/>
      <c r="J1457" s="35"/>
    </row>
    <row r="1458" spans="1:10" s="41" customFormat="1" x14ac:dyDescent="0.25">
      <c r="A1458" s="41" t="s">
        <v>66</v>
      </c>
      <c r="B1458" s="80">
        <v>7</v>
      </c>
      <c r="C1458" s="39" t="s">
        <v>74</v>
      </c>
      <c r="D1458" s="62" t="str">
        <f t="shared" si="253"/>
        <v>Только CX WORX7Весовые диски 3,7 кг</v>
      </c>
      <c r="E1458" s="60">
        <f>E1457/2</f>
        <v>3.5</v>
      </c>
      <c r="G1458" s="86"/>
      <c r="H1458" s="8"/>
      <c r="I1458" s="8"/>
      <c r="J1458" s="35"/>
    </row>
    <row r="1459" spans="1:10" s="41" customFormat="1" x14ac:dyDescent="0.25">
      <c r="A1459" s="41" t="s">
        <v>66</v>
      </c>
      <c r="B1459" s="80">
        <v>7</v>
      </c>
      <c r="C1459" s="39" t="s">
        <v>73</v>
      </c>
      <c r="D1459" s="62" t="str">
        <f t="shared" si="253"/>
        <v>Только CX WORX7Дополнительные весовые диски 5 кг</v>
      </c>
      <c r="E1459" s="60">
        <f>E1457/2</f>
        <v>3.5</v>
      </c>
      <c r="G1459" s="86"/>
      <c r="H1459" s="8"/>
      <c r="I1459" s="8"/>
      <c r="J1459" s="35"/>
    </row>
    <row r="1460" spans="1:10" s="41" customFormat="1" x14ac:dyDescent="0.25">
      <c r="A1460" s="41" t="s">
        <v>66</v>
      </c>
      <c r="B1460" s="80">
        <v>7</v>
      </c>
      <c r="C1460" s="81" t="s">
        <v>80</v>
      </c>
      <c r="D1460" s="62" t="str">
        <f t="shared" si="253"/>
        <v>Только CX WORX7Коврики MBX MAT</v>
      </c>
      <c r="E1460" s="100">
        <f>E1454</f>
        <v>7</v>
      </c>
      <c r="F1460" s="81"/>
      <c r="G1460" s="82" t="s">
        <v>19</v>
      </c>
      <c r="H1460" s="8"/>
      <c r="I1460" s="8"/>
      <c r="J1460" s="35"/>
    </row>
    <row r="1461" spans="1:10" s="41" customFormat="1" x14ac:dyDescent="0.25">
      <c r="A1461" s="41" t="s">
        <v>66</v>
      </c>
      <c r="B1461" s="80">
        <v>7</v>
      </c>
      <c r="C1461" s="83" t="s">
        <v>88</v>
      </c>
      <c r="D1461" s="62" t="str">
        <f t="shared" si="253"/>
        <v>Только CX WORX7Держатели ковриков MBX MAT RACK</v>
      </c>
      <c r="E1461" s="101">
        <v>1</v>
      </c>
      <c r="F1461" s="83"/>
      <c r="G1461" s="84" t="s">
        <v>5</v>
      </c>
      <c r="H1461" s="8"/>
      <c r="I1461" s="8"/>
      <c r="J1461" s="35"/>
    </row>
    <row r="1462" spans="1:10" s="41" customFormat="1" x14ac:dyDescent="0.25">
      <c r="A1462" s="41" t="s">
        <v>66</v>
      </c>
      <c r="B1462" s="80">
        <v>7</v>
      </c>
      <c r="D1462" s="62" t="str">
        <f t="shared" si="253"/>
        <v>Только CX WORX7</v>
      </c>
      <c r="E1462" s="60"/>
      <c r="G1462" s="82"/>
      <c r="H1462" s="8"/>
      <c r="I1462" s="8"/>
      <c r="J1462" s="35"/>
    </row>
    <row r="1463" spans="1:10" s="41" customFormat="1" ht="14.65" customHeight="1" x14ac:dyDescent="0.25">
      <c r="A1463" s="41" t="s">
        <v>66</v>
      </c>
      <c r="B1463" s="80">
        <v>6</v>
      </c>
      <c r="C1463" s="81" t="s">
        <v>78</v>
      </c>
      <c r="D1463" s="62" t="str">
        <f t="shared" si="253"/>
        <v>Только CX WORX6Амортизаторы SMARTBAND</v>
      </c>
      <c r="E1463" s="60">
        <v>6</v>
      </c>
      <c r="G1463" s="85" t="s">
        <v>23</v>
      </c>
      <c r="H1463" s="8"/>
      <c r="I1463" s="8"/>
      <c r="J1463" s="35"/>
    </row>
    <row r="1464" spans="1:10" s="41" customFormat="1" x14ac:dyDescent="0.25">
      <c r="A1464" s="41" t="s">
        <v>66</v>
      </c>
      <c r="B1464" s="80">
        <v>6</v>
      </c>
      <c r="C1464" s="81" t="s">
        <v>79</v>
      </c>
      <c r="D1464" s="62" t="str">
        <f t="shared" si="253"/>
        <v>Только CX WORX6Амортизаторы SMARTBAND EXTREME</v>
      </c>
      <c r="E1464" s="60">
        <v>3</v>
      </c>
      <c r="G1464" s="86"/>
      <c r="H1464" s="8">
        <f>E1463*0.4</f>
        <v>2.4000000000000004</v>
      </c>
      <c r="I1464" s="8"/>
      <c r="J1464" s="35"/>
    </row>
    <row r="1465" spans="1:10" s="41" customFormat="1" x14ac:dyDescent="0.25">
      <c r="A1465" s="41" t="s">
        <v>66</v>
      </c>
      <c r="B1465" s="80">
        <v>6</v>
      </c>
      <c r="C1465" s="81" t="s">
        <v>77</v>
      </c>
      <c r="D1465" s="62" t="str">
        <f t="shared" si="253"/>
        <v>Только CX WORX6Держатели Амортизаторов SMARTBAND RACK</v>
      </c>
      <c r="E1465" s="60">
        <v>1</v>
      </c>
      <c r="G1465" s="86"/>
      <c r="H1465" s="8"/>
      <c r="I1465" s="8"/>
      <c r="J1465" s="35"/>
    </row>
    <row r="1466" spans="1:10" s="41" customFormat="1" x14ac:dyDescent="0.25">
      <c r="A1466" s="41" t="s">
        <v>66</v>
      </c>
      <c r="B1466" s="80">
        <v>6</v>
      </c>
      <c r="C1466" s="39" t="s">
        <v>72</v>
      </c>
      <c r="D1466" s="62" t="str">
        <f t="shared" si="253"/>
        <v>Только CX WORX6Дополнительные весовые диски 2,5 кг</v>
      </c>
      <c r="E1466" s="60">
        <f>E1463</f>
        <v>6</v>
      </c>
      <c r="G1466" s="86"/>
      <c r="H1466" s="8"/>
      <c r="I1466" s="8"/>
      <c r="J1466" s="35"/>
    </row>
    <row r="1467" spans="1:10" s="41" customFormat="1" x14ac:dyDescent="0.25">
      <c r="A1467" s="41" t="s">
        <v>66</v>
      </c>
      <c r="B1467" s="80">
        <v>6</v>
      </c>
      <c r="C1467" s="39" t="s">
        <v>74</v>
      </c>
      <c r="D1467" s="62" t="str">
        <f t="shared" si="253"/>
        <v>Только CX WORX6Весовые диски 3,7 кг</v>
      </c>
      <c r="E1467" s="60">
        <f>E1466/2</f>
        <v>3</v>
      </c>
      <c r="G1467" s="86"/>
      <c r="H1467" s="8"/>
      <c r="I1467" s="8"/>
      <c r="J1467" s="35"/>
    </row>
    <row r="1468" spans="1:10" s="41" customFormat="1" x14ac:dyDescent="0.25">
      <c r="A1468" s="41" t="s">
        <v>66</v>
      </c>
      <c r="B1468" s="80">
        <v>6</v>
      </c>
      <c r="C1468" s="39" t="s">
        <v>73</v>
      </c>
      <c r="D1468" s="62" t="str">
        <f t="shared" si="253"/>
        <v>Только CX WORX6Дополнительные весовые диски 5 кг</v>
      </c>
      <c r="E1468" s="60">
        <f>E1466/2</f>
        <v>3</v>
      </c>
      <c r="G1468" s="86"/>
      <c r="H1468" s="8"/>
      <c r="I1468" s="8"/>
      <c r="J1468" s="35"/>
    </row>
    <row r="1469" spans="1:10" s="41" customFormat="1" x14ac:dyDescent="0.25">
      <c r="A1469" s="41" t="s">
        <v>66</v>
      </c>
      <c r="B1469" s="80">
        <v>6</v>
      </c>
      <c r="C1469" s="81" t="s">
        <v>80</v>
      </c>
      <c r="D1469" s="62" t="str">
        <f t="shared" si="253"/>
        <v>Только CX WORX6Коврики MBX MAT</v>
      </c>
      <c r="E1469" s="100">
        <f>E1463</f>
        <v>6</v>
      </c>
      <c r="F1469" s="81"/>
      <c r="G1469" s="82" t="s">
        <v>19</v>
      </c>
      <c r="H1469" s="8"/>
      <c r="I1469" s="8"/>
      <c r="J1469" s="35"/>
    </row>
    <row r="1470" spans="1:10" s="41" customFormat="1" x14ac:dyDescent="0.25">
      <c r="A1470" s="41" t="s">
        <v>66</v>
      </c>
      <c r="B1470" s="80">
        <v>6</v>
      </c>
      <c r="C1470" s="83" t="s">
        <v>88</v>
      </c>
      <c r="D1470" s="62" t="str">
        <f t="shared" si="253"/>
        <v>Только CX WORX6Держатели ковриков MBX MAT RACK</v>
      </c>
      <c r="E1470" s="101">
        <v>1</v>
      </c>
      <c r="F1470" s="83"/>
      <c r="G1470" s="84" t="s">
        <v>5</v>
      </c>
      <c r="H1470" s="8"/>
      <c r="I1470" s="8"/>
      <c r="J1470" s="35"/>
    </row>
    <row r="1471" spans="1:10" s="41" customFormat="1" x14ac:dyDescent="0.25">
      <c r="A1471" s="41" t="s">
        <v>66</v>
      </c>
      <c r="B1471" s="80">
        <v>6</v>
      </c>
      <c r="D1471" s="62" t="str">
        <f t="shared" si="253"/>
        <v>Только CX WORX6</v>
      </c>
      <c r="E1471" s="60"/>
      <c r="G1471" s="82"/>
      <c r="H1471" s="8"/>
      <c r="I1471" s="8"/>
      <c r="J1471" s="35"/>
    </row>
    <row r="1472" spans="1:10" s="41" customFormat="1" ht="14.65" customHeight="1" x14ac:dyDescent="0.25">
      <c r="A1472" s="41" t="s">
        <v>66</v>
      </c>
      <c r="B1472" s="80">
        <v>5</v>
      </c>
      <c r="C1472" s="81" t="s">
        <v>78</v>
      </c>
      <c r="D1472" s="62" t="str">
        <f t="shared" si="253"/>
        <v>Только CX WORX5Амортизаторы SMARTBAND</v>
      </c>
      <c r="E1472" s="60">
        <v>5</v>
      </c>
      <c r="G1472" s="85" t="s">
        <v>23</v>
      </c>
      <c r="H1472" s="8"/>
      <c r="I1472" s="8"/>
      <c r="J1472" s="35"/>
    </row>
    <row r="1473" spans="1:10" s="41" customFormat="1" x14ac:dyDescent="0.25">
      <c r="A1473" s="41" t="s">
        <v>66</v>
      </c>
      <c r="B1473" s="80">
        <v>5</v>
      </c>
      <c r="C1473" s="81" t="s">
        <v>79</v>
      </c>
      <c r="D1473" s="62" t="str">
        <f t="shared" si="253"/>
        <v>Только CX WORX5Амортизаторы SMARTBAND EXTREME</v>
      </c>
      <c r="E1473" s="60">
        <v>2</v>
      </c>
      <c r="G1473" s="86"/>
      <c r="H1473" s="8">
        <f>E1472*0.4</f>
        <v>2</v>
      </c>
      <c r="I1473" s="8"/>
      <c r="J1473" s="35"/>
    </row>
    <row r="1474" spans="1:10" s="41" customFormat="1" x14ac:dyDescent="0.25">
      <c r="A1474" s="41" t="s">
        <v>66</v>
      </c>
      <c r="B1474" s="80">
        <v>5</v>
      </c>
      <c r="C1474" s="81" t="s">
        <v>77</v>
      </c>
      <c r="D1474" s="62" t="str">
        <f t="shared" si="253"/>
        <v>Только CX WORX5Держатели Амортизаторов SMARTBAND RACK</v>
      </c>
      <c r="E1474" s="60">
        <v>1</v>
      </c>
      <c r="G1474" s="86"/>
      <c r="H1474" s="8"/>
      <c r="I1474" s="8"/>
      <c r="J1474" s="35"/>
    </row>
    <row r="1475" spans="1:10" s="41" customFormat="1" x14ac:dyDescent="0.25">
      <c r="A1475" s="41" t="s">
        <v>66</v>
      </c>
      <c r="B1475" s="80">
        <v>5</v>
      </c>
      <c r="C1475" s="39" t="s">
        <v>72</v>
      </c>
      <c r="D1475" s="62" t="str">
        <f t="shared" si="253"/>
        <v>Только CX WORX5Дополнительные весовые диски 2,5 кг</v>
      </c>
      <c r="E1475" s="60">
        <f>E1472</f>
        <v>5</v>
      </c>
      <c r="G1475" s="86"/>
      <c r="H1475" s="8"/>
      <c r="I1475" s="8"/>
      <c r="J1475" s="35"/>
    </row>
    <row r="1476" spans="1:10" s="41" customFormat="1" x14ac:dyDescent="0.25">
      <c r="A1476" s="41" t="s">
        <v>66</v>
      </c>
      <c r="B1476" s="80">
        <v>5</v>
      </c>
      <c r="C1476" s="39" t="s">
        <v>74</v>
      </c>
      <c r="D1476" s="62" t="str">
        <f t="shared" si="253"/>
        <v>Только CX WORX5Весовые диски 3,7 кг</v>
      </c>
      <c r="E1476" s="60">
        <f>E1475/2</f>
        <v>2.5</v>
      </c>
      <c r="G1476" s="86"/>
      <c r="H1476" s="8"/>
      <c r="I1476" s="8"/>
      <c r="J1476" s="35"/>
    </row>
    <row r="1477" spans="1:10" s="41" customFormat="1" x14ac:dyDescent="0.25">
      <c r="A1477" s="41" t="s">
        <v>66</v>
      </c>
      <c r="B1477" s="80">
        <v>5</v>
      </c>
      <c r="C1477" s="39" t="s">
        <v>73</v>
      </c>
      <c r="D1477" s="62" t="str">
        <f t="shared" si="253"/>
        <v>Только CX WORX5Дополнительные весовые диски 5 кг</v>
      </c>
      <c r="E1477" s="60">
        <f>E1475/2</f>
        <v>2.5</v>
      </c>
      <c r="G1477" s="86"/>
      <c r="H1477" s="8"/>
      <c r="I1477" s="8"/>
      <c r="J1477" s="35"/>
    </row>
    <row r="1478" spans="1:10" s="41" customFormat="1" x14ac:dyDescent="0.25">
      <c r="A1478" s="41" t="s">
        <v>66</v>
      </c>
      <c r="B1478" s="80">
        <v>5</v>
      </c>
      <c r="C1478" s="81" t="s">
        <v>80</v>
      </c>
      <c r="D1478" s="62" t="str">
        <f t="shared" si="253"/>
        <v>Только CX WORX5Коврики MBX MAT</v>
      </c>
      <c r="E1478" s="100">
        <f>E1472</f>
        <v>5</v>
      </c>
      <c r="F1478" s="81"/>
      <c r="G1478" s="82" t="s">
        <v>19</v>
      </c>
      <c r="H1478" s="8"/>
      <c r="I1478" s="8"/>
      <c r="J1478" s="35"/>
    </row>
    <row r="1479" spans="1:10" s="41" customFormat="1" x14ac:dyDescent="0.25">
      <c r="A1479" s="41" t="s">
        <v>66</v>
      </c>
      <c r="B1479" s="80">
        <v>5</v>
      </c>
      <c r="C1479" s="83" t="s">
        <v>88</v>
      </c>
      <c r="D1479" s="62" t="str">
        <f t="shared" si="253"/>
        <v>Только CX WORX5Держатели ковриков MBX MAT RACK</v>
      </c>
      <c r="E1479" s="101">
        <v>1</v>
      </c>
      <c r="F1479" s="83"/>
      <c r="G1479" s="84" t="s">
        <v>5</v>
      </c>
      <c r="H1479" s="8"/>
      <c r="I1479" s="8"/>
      <c r="J1479" s="35"/>
    </row>
    <row r="1480" spans="1:10" s="41" customFormat="1" x14ac:dyDescent="0.25">
      <c r="A1480" s="41" t="s">
        <v>66</v>
      </c>
      <c r="B1480" s="80">
        <v>5</v>
      </c>
      <c r="D1480" s="62" t="str">
        <f t="shared" si="253"/>
        <v>Только CX WORX5</v>
      </c>
      <c r="E1480" s="60"/>
      <c r="G1480" s="82"/>
      <c r="H1480" s="8"/>
      <c r="I1480" s="8"/>
      <c r="J1480" s="35"/>
    </row>
    <row r="1481" spans="1:10" s="41" customFormat="1" ht="14.65" customHeight="1" x14ac:dyDescent="0.25">
      <c r="A1481" s="41" t="s">
        <v>66</v>
      </c>
      <c r="B1481" s="80">
        <v>4</v>
      </c>
      <c r="C1481" s="81" t="s">
        <v>78</v>
      </c>
      <c r="D1481" s="62" t="str">
        <f t="shared" si="253"/>
        <v>Только CX WORX4Амортизаторы SMARTBAND</v>
      </c>
      <c r="E1481" s="60">
        <v>4</v>
      </c>
      <c r="G1481" s="85" t="s">
        <v>23</v>
      </c>
      <c r="H1481" s="8"/>
      <c r="I1481" s="8"/>
      <c r="J1481" s="35"/>
    </row>
    <row r="1482" spans="1:10" s="41" customFormat="1" x14ac:dyDescent="0.25">
      <c r="A1482" s="41" t="s">
        <v>66</v>
      </c>
      <c r="B1482" s="80">
        <v>4</v>
      </c>
      <c r="C1482" s="81" t="s">
        <v>79</v>
      </c>
      <c r="D1482" s="62" t="str">
        <f t="shared" si="253"/>
        <v>Только CX WORX4Амортизаторы SMARTBAND EXTREME</v>
      </c>
      <c r="E1482" s="60">
        <v>2</v>
      </c>
      <c r="G1482" s="86"/>
      <c r="H1482" s="8">
        <f>E1481*0.4</f>
        <v>1.6</v>
      </c>
      <c r="I1482" s="8"/>
      <c r="J1482" s="35"/>
    </row>
    <row r="1483" spans="1:10" s="41" customFormat="1" x14ac:dyDescent="0.25">
      <c r="A1483" s="41" t="s">
        <v>66</v>
      </c>
      <c r="B1483" s="80">
        <v>4</v>
      </c>
      <c r="C1483" s="81" t="s">
        <v>77</v>
      </c>
      <c r="D1483" s="62" t="str">
        <f t="shared" si="253"/>
        <v>Только CX WORX4Держатели Амортизаторов SMARTBAND RACK</v>
      </c>
      <c r="E1483" s="60">
        <v>1</v>
      </c>
      <c r="G1483" s="86"/>
      <c r="H1483" s="8"/>
      <c r="I1483" s="8"/>
      <c r="J1483" s="35"/>
    </row>
    <row r="1484" spans="1:10" s="41" customFormat="1" x14ac:dyDescent="0.25">
      <c r="A1484" s="41" t="s">
        <v>66</v>
      </c>
      <c r="B1484" s="80">
        <v>4</v>
      </c>
      <c r="C1484" s="39" t="s">
        <v>72</v>
      </c>
      <c r="D1484" s="62" t="str">
        <f t="shared" si="253"/>
        <v>Только CX WORX4Дополнительные весовые диски 2,5 кг</v>
      </c>
      <c r="E1484" s="60">
        <f>E1481</f>
        <v>4</v>
      </c>
      <c r="G1484" s="86"/>
      <c r="H1484" s="8"/>
      <c r="I1484" s="8"/>
      <c r="J1484" s="35"/>
    </row>
    <row r="1485" spans="1:10" s="41" customFormat="1" x14ac:dyDescent="0.25">
      <c r="A1485" s="41" t="s">
        <v>66</v>
      </c>
      <c r="B1485" s="80">
        <v>4</v>
      </c>
      <c r="C1485" s="39" t="s">
        <v>74</v>
      </c>
      <c r="D1485" s="62" t="str">
        <f t="shared" si="253"/>
        <v>Только CX WORX4Весовые диски 3,7 кг</v>
      </c>
      <c r="E1485" s="60">
        <f>E1484/2</f>
        <v>2</v>
      </c>
      <c r="G1485" s="86"/>
      <c r="H1485" s="8"/>
      <c r="I1485" s="8"/>
      <c r="J1485" s="35"/>
    </row>
    <row r="1486" spans="1:10" s="41" customFormat="1" x14ac:dyDescent="0.25">
      <c r="A1486" s="41" t="s">
        <v>66</v>
      </c>
      <c r="B1486" s="80">
        <v>4</v>
      </c>
      <c r="C1486" s="39" t="s">
        <v>73</v>
      </c>
      <c r="D1486" s="62" t="str">
        <f t="shared" si="253"/>
        <v>Только CX WORX4Дополнительные весовые диски 5 кг</v>
      </c>
      <c r="E1486" s="60">
        <f>E1484/2</f>
        <v>2</v>
      </c>
      <c r="G1486" s="86"/>
      <c r="H1486" s="8"/>
      <c r="I1486" s="8"/>
      <c r="J1486" s="35"/>
    </row>
    <row r="1487" spans="1:10" s="41" customFormat="1" x14ac:dyDescent="0.25">
      <c r="A1487" s="41" t="s">
        <v>66</v>
      </c>
      <c r="B1487" s="80">
        <v>4</v>
      </c>
      <c r="C1487" s="81" t="s">
        <v>80</v>
      </c>
      <c r="D1487" s="62" t="str">
        <f t="shared" si="253"/>
        <v>Только CX WORX4Коврики MBX MAT</v>
      </c>
      <c r="E1487" s="100">
        <f>E1481</f>
        <v>4</v>
      </c>
      <c r="F1487" s="81"/>
      <c r="G1487" s="82" t="s">
        <v>19</v>
      </c>
      <c r="H1487" s="8"/>
      <c r="I1487" s="8"/>
      <c r="J1487" s="35"/>
    </row>
    <row r="1488" spans="1:10" s="41" customFormat="1" x14ac:dyDescent="0.25">
      <c r="A1488" s="41" t="s">
        <v>66</v>
      </c>
      <c r="B1488" s="80">
        <v>4</v>
      </c>
      <c r="C1488" s="83" t="s">
        <v>88</v>
      </c>
      <c r="D1488" s="62" t="str">
        <f t="shared" si="253"/>
        <v>Только CX WORX4Держатели ковриков MBX MAT RACK</v>
      </c>
      <c r="E1488" s="101">
        <v>1</v>
      </c>
      <c r="F1488" s="83"/>
      <c r="G1488" s="84" t="s">
        <v>5</v>
      </c>
      <c r="H1488" s="8"/>
      <c r="I1488" s="8"/>
      <c r="J1488" s="35"/>
    </row>
    <row r="1489" spans="1:10" s="41" customFormat="1" x14ac:dyDescent="0.25">
      <c r="A1489" s="41" t="s">
        <v>66</v>
      </c>
      <c r="B1489" s="80">
        <v>4</v>
      </c>
      <c r="D1489" s="62" t="str">
        <f t="shared" si="253"/>
        <v>Только CX WORX4</v>
      </c>
      <c r="E1489" s="60"/>
      <c r="G1489" s="82"/>
      <c r="H1489" s="8"/>
      <c r="I1489" s="8"/>
      <c r="J1489" s="35"/>
    </row>
    <row r="1490" spans="1:10" s="41" customFormat="1" ht="14.65" customHeight="1" x14ac:dyDescent="0.25">
      <c r="A1490" s="41" t="s">
        <v>66</v>
      </c>
      <c r="B1490" s="80">
        <v>3</v>
      </c>
      <c r="C1490" s="81" t="s">
        <v>78</v>
      </c>
      <c r="D1490" s="62" t="str">
        <f t="shared" si="253"/>
        <v>Только CX WORX3Амортизаторы SMARTBAND</v>
      </c>
      <c r="E1490" s="60">
        <v>3</v>
      </c>
      <c r="G1490" s="85" t="s">
        <v>23</v>
      </c>
      <c r="H1490" s="8"/>
      <c r="I1490" s="8"/>
      <c r="J1490" s="35"/>
    </row>
    <row r="1491" spans="1:10" s="41" customFormat="1" x14ac:dyDescent="0.25">
      <c r="A1491" s="41" t="s">
        <v>66</v>
      </c>
      <c r="B1491" s="80">
        <v>3</v>
      </c>
      <c r="C1491" s="81" t="s">
        <v>79</v>
      </c>
      <c r="D1491" s="62" t="str">
        <f t="shared" si="253"/>
        <v>Только CX WORX3Амортизаторы SMARTBAND EXTREME</v>
      </c>
      <c r="E1491" s="60">
        <v>1</v>
      </c>
      <c r="G1491" s="86"/>
      <c r="H1491" s="8">
        <f>E1490*0.4</f>
        <v>1.2000000000000002</v>
      </c>
      <c r="I1491" s="8"/>
      <c r="J1491" s="35"/>
    </row>
    <row r="1492" spans="1:10" s="41" customFormat="1" x14ac:dyDescent="0.25">
      <c r="A1492" s="41" t="s">
        <v>66</v>
      </c>
      <c r="B1492" s="80">
        <v>3</v>
      </c>
      <c r="C1492" s="81" t="s">
        <v>77</v>
      </c>
      <c r="D1492" s="62" t="str">
        <f t="shared" si="253"/>
        <v>Только CX WORX3Держатели Амортизаторов SMARTBAND RACK</v>
      </c>
      <c r="E1492" s="60">
        <v>1</v>
      </c>
      <c r="G1492" s="86"/>
      <c r="H1492" s="8"/>
      <c r="I1492" s="8"/>
      <c r="J1492" s="35"/>
    </row>
    <row r="1493" spans="1:10" s="41" customFormat="1" x14ac:dyDescent="0.25">
      <c r="A1493" s="41" t="s">
        <v>66</v>
      </c>
      <c r="B1493" s="80">
        <v>3</v>
      </c>
      <c r="C1493" s="39" t="s">
        <v>72</v>
      </c>
      <c r="D1493" s="62" t="str">
        <f t="shared" si="253"/>
        <v>Только CX WORX3Дополнительные весовые диски 2,5 кг</v>
      </c>
      <c r="E1493" s="60">
        <f>E1490</f>
        <v>3</v>
      </c>
      <c r="G1493" s="86"/>
      <c r="H1493" s="8"/>
      <c r="I1493" s="8"/>
      <c r="J1493" s="35"/>
    </row>
    <row r="1494" spans="1:10" s="41" customFormat="1" x14ac:dyDescent="0.25">
      <c r="A1494" s="41" t="s">
        <v>66</v>
      </c>
      <c r="B1494" s="80">
        <v>3</v>
      </c>
      <c r="C1494" s="39" t="s">
        <v>74</v>
      </c>
      <c r="D1494" s="62" t="str">
        <f t="shared" si="253"/>
        <v>Только CX WORX3Весовые диски 3,7 кг</v>
      </c>
      <c r="E1494" s="60">
        <f>E1493/2</f>
        <v>1.5</v>
      </c>
      <c r="G1494" s="86"/>
      <c r="H1494" s="8"/>
      <c r="I1494" s="8"/>
      <c r="J1494" s="35"/>
    </row>
    <row r="1495" spans="1:10" s="41" customFormat="1" x14ac:dyDescent="0.25">
      <c r="A1495" s="41" t="s">
        <v>66</v>
      </c>
      <c r="B1495" s="80">
        <v>3</v>
      </c>
      <c r="C1495" s="39" t="s">
        <v>73</v>
      </c>
      <c r="D1495" s="62" t="str">
        <f t="shared" si="253"/>
        <v>Только CX WORX3Дополнительные весовые диски 5 кг</v>
      </c>
      <c r="E1495" s="60">
        <f>E1493/2</f>
        <v>1.5</v>
      </c>
      <c r="G1495" s="86"/>
      <c r="H1495" s="8"/>
      <c r="I1495" s="8"/>
      <c r="J1495" s="35"/>
    </row>
    <row r="1496" spans="1:10" s="41" customFormat="1" x14ac:dyDescent="0.25">
      <c r="A1496" s="41" t="s">
        <v>66</v>
      </c>
      <c r="B1496" s="80">
        <v>3</v>
      </c>
      <c r="C1496" s="81" t="s">
        <v>80</v>
      </c>
      <c r="D1496" s="62" t="str">
        <f t="shared" si="253"/>
        <v>Только CX WORX3Коврики MBX MAT</v>
      </c>
      <c r="E1496" s="100">
        <f>E1490</f>
        <v>3</v>
      </c>
      <c r="F1496" s="81"/>
      <c r="G1496" s="82" t="s">
        <v>19</v>
      </c>
      <c r="H1496" s="8"/>
      <c r="I1496" s="8"/>
      <c r="J1496" s="35"/>
    </row>
    <row r="1497" spans="1:10" s="41" customFormat="1" x14ac:dyDescent="0.25">
      <c r="A1497" s="41" t="s">
        <v>66</v>
      </c>
      <c r="B1497" s="80">
        <v>3</v>
      </c>
      <c r="C1497" s="83" t="s">
        <v>88</v>
      </c>
      <c r="D1497" s="62" t="str">
        <f t="shared" si="253"/>
        <v>Только CX WORX3Держатели ковриков MBX MAT RACK</v>
      </c>
      <c r="E1497" s="101">
        <v>1</v>
      </c>
      <c r="F1497" s="83"/>
      <c r="G1497" s="84" t="s">
        <v>5</v>
      </c>
      <c r="H1497" s="8"/>
      <c r="I1497" s="8"/>
      <c r="J1497" s="35"/>
    </row>
    <row r="1498" spans="1:10" s="41" customFormat="1" x14ac:dyDescent="0.25">
      <c r="A1498" s="41" t="s">
        <v>66</v>
      </c>
      <c r="B1498" s="80">
        <v>3</v>
      </c>
      <c r="D1498" s="62" t="str">
        <f t="shared" si="253"/>
        <v>Только CX WORX3</v>
      </c>
      <c r="E1498" s="60"/>
      <c r="G1498" s="82"/>
      <c r="H1498" s="8"/>
      <c r="I1498" s="8"/>
      <c r="J1498" s="35"/>
    </row>
    <row r="1499" spans="1:10" s="41" customFormat="1" ht="14.65" customHeight="1" x14ac:dyDescent="0.25">
      <c r="A1499" s="41" t="s">
        <v>66</v>
      </c>
      <c r="B1499" s="80">
        <v>2</v>
      </c>
      <c r="C1499" s="81" t="s">
        <v>78</v>
      </c>
      <c r="D1499" s="62" t="str">
        <f t="shared" si="253"/>
        <v>Только CX WORX2Амортизаторы SMARTBAND</v>
      </c>
      <c r="E1499" s="60">
        <v>2</v>
      </c>
      <c r="G1499" s="85" t="s">
        <v>23</v>
      </c>
      <c r="H1499" s="8"/>
      <c r="I1499" s="8"/>
      <c r="J1499" s="35"/>
    </row>
    <row r="1500" spans="1:10" s="41" customFormat="1" x14ac:dyDescent="0.25">
      <c r="A1500" s="41" t="s">
        <v>66</v>
      </c>
      <c r="B1500" s="80">
        <v>2</v>
      </c>
      <c r="C1500" s="81" t="s">
        <v>79</v>
      </c>
      <c r="D1500" s="62" t="str">
        <f t="shared" si="253"/>
        <v>Только CX WORX2Амортизаторы SMARTBAND EXTREME</v>
      </c>
      <c r="E1500" s="60">
        <v>1</v>
      </c>
      <c r="G1500" s="86"/>
      <c r="H1500" s="8">
        <f>E1499*0.4</f>
        <v>0.8</v>
      </c>
      <c r="I1500" s="8"/>
      <c r="J1500" s="35"/>
    </row>
    <row r="1501" spans="1:10" s="41" customFormat="1" x14ac:dyDescent="0.25">
      <c r="A1501" s="41" t="s">
        <v>66</v>
      </c>
      <c r="B1501" s="80">
        <v>2</v>
      </c>
      <c r="C1501" s="81" t="s">
        <v>77</v>
      </c>
      <c r="D1501" s="62" t="str">
        <f t="shared" si="253"/>
        <v>Только CX WORX2Держатели Амортизаторов SMARTBAND RACK</v>
      </c>
      <c r="E1501" s="60">
        <v>1</v>
      </c>
      <c r="G1501" s="86"/>
      <c r="H1501" s="8"/>
      <c r="I1501" s="8"/>
      <c r="J1501" s="35"/>
    </row>
    <row r="1502" spans="1:10" s="41" customFormat="1" x14ac:dyDescent="0.25">
      <c r="A1502" s="41" t="s">
        <v>66</v>
      </c>
      <c r="B1502" s="80">
        <v>2</v>
      </c>
      <c r="C1502" s="39" t="s">
        <v>72</v>
      </c>
      <c r="D1502" s="62" t="str">
        <f t="shared" si="253"/>
        <v>Только CX WORX2Дополнительные весовые диски 2,5 кг</v>
      </c>
      <c r="E1502" s="60">
        <f>E1499</f>
        <v>2</v>
      </c>
      <c r="G1502" s="86"/>
      <c r="H1502" s="8"/>
      <c r="I1502" s="8"/>
      <c r="J1502" s="35"/>
    </row>
    <row r="1503" spans="1:10" s="41" customFormat="1" x14ac:dyDescent="0.25">
      <c r="A1503" s="41" t="s">
        <v>66</v>
      </c>
      <c r="B1503" s="80">
        <v>2</v>
      </c>
      <c r="C1503" s="39" t="s">
        <v>74</v>
      </c>
      <c r="D1503" s="62" t="str">
        <f t="shared" si="253"/>
        <v>Только CX WORX2Весовые диски 3,7 кг</v>
      </c>
      <c r="E1503" s="60">
        <f>E1502/2</f>
        <v>1</v>
      </c>
      <c r="G1503" s="86"/>
      <c r="H1503" s="8"/>
      <c r="I1503" s="8"/>
      <c r="J1503" s="35"/>
    </row>
    <row r="1504" spans="1:10" s="41" customFormat="1" x14ac:dyDescent="0.25">
      <c r="A1504" s="41" t="s">
        <v>66</v>
      </c>
      <c r="B1504" s="80">
        <v>2</v>
      </c>
      <c r="C1504" s="39" t="s">
        <v>73</v>
      </c>
      <c r="D1504" s="62" t="str">
        <f t="shared" si="253"/>
        <v>Только CX WORX2Дополнительные весовые диски 5 кг</v>
      </c>
      <c r="E1504" s="60">
        <f>E1502/2</f>
        <v>1</v>
      </c>
      <c r="G1504" s="86"/>
      <c r="H1504" s="8"/>
      <c r="I1504" s="8"/>
      <c r="J1504" s="35"/>
    </row>
    <row r="1505" spans="1:10" s="41" customFormat="1" x14ac:dyDescent="0.25">
      <c r="A1505" s="41" t="s">
        <v>66</v>
      </c>
      <c r="B1505" s="80">
        <v>2</v>
      </c>
      <c r="C1505" s="81" t="s">
        <v>80</v>
      </c>
      <c r="D1505" s="62" t="str">
        <f t="shared" si="253"/>
        <v>Только CX WORX2Коврики MBX MAT</v>
      </c>
      <c r="E1505" s="100">
        <f>E1499</f>
        <v>2</v>
      </c>
      <c r="F1505" s="81"/>
      <c r="G1505" s="82" t="s">
        <v>19</v>
      </c>
      <c r="H1505" s="8"/>
      <c r="I1505" s="8"/>
      <c r="J1505" s="35"/>
    </row>
    <row r="1506" spans="1:10" s="41" customFormat="1" x14ac:dyDescent="0.25">
      <c r="A1506" s="41" t="s">
        <v>66</v>
      </c>
      <c r="B1506" s="80">
        <v>2</v>
      </c>
      <c r="C1506" s="83" t="s">
        <v>88</v>
      </c>
      <c r="D1506" s="62" t="str">
        <f t="shared" si="253"/>
        <v>Только CX WORX2Держатели ковриков MBX MAT RACK</v>
      </c>
      <c r="E1506" s="101">
        <v>1</v>
      </c>
      <c r="F1506" s="83"/>
      <c r="G1506" s="84" t="s">
        <v>5</v>
      </c>
      <c r="H1506" s="8"/>
      <c r="I1506" s="8"/>
      <c r="J1506" s="35"/>
    </row>
    <row r="1507" spans="1:10" s="41" customFormat="1" x14ac:dyDescent="0.25">
      <c r="A1507" s="41" t="s">
        <v>66</v>
      </c>
      <c r="B1507" s="80">
        <v>2</v>
      </c>
      <c r="D1507" s="62" t="str">
        <f t="shared" si="253"/>
        <v>Только CX WORX2</v>
      </c>
      <c r="E1507" s="60"/>
      <c r="G1507" s="82"/>
      <c r="H1507" s="8"/>
      <c r="I1507" s="8"/>
      <c r="J1507" s="35"/>
    </row>
    <row r="1508" spans="1:10" s="41" customFormat="1" ht="14.65" customHeight="1" x14ac:dyDescent="0.25">
      <c r="A1508" s="41" t="s">
        <v>66</v>
      </c>
      <c r="B1508" s="80">
        <v>1</v>
      </c>
      <c r="C1508" s="81" t="s">
        <v>78</v>
      </c>
      <c r="D1508" s="62" t="str">
        <f t="shared" si="253"/>
        <v>Только CX WORX1Амортизаторы SMARTBAND</v>
      </c>
      <c r="E1508" s="60">
        <v>1</v>
      </c>
      <c r="G1508" s="85" t="s">
        <v>23</v>
      </c>
      <c r="H1508" s="8"/>
      <c r="I1508" s="8"/>
      <c r="J1508" s="35"/>
    </row>
    <row r="1509" spans="1:10" s="41" customFormat="1" x14ac:dyDescent="0.25">
      <c r="A1509" s="41" t="s">
        <v>66</v>
      </c>
      <c r="B1509" s="80">
        <v>1</v>
      </c>
      <c r="C1509" s="81" t="s">
        <v>79</v>
      </c>
      <c r="D1509" s="62" t="str">
        <f t="shared" si="253"/>
        <v>Только CX WORX1Амортизаторы SMARTBAND EXTREME</v>
      </c>
      <c r="E1509" s="60">
        <v>1</v>
      </c>
      <c r="G1509" s="86"/>
      <c r="H1509" s="8">
        <f>E1508*0.4</f>
        <v>0.4</v>
      </c>
      <c r="I1509" s="8"/>
      <c r="J1509" s="35"/>
    </row>
    <row r="1510" spans="1:10" s="41" customFormat="1" x14ac:dyDescent="0.25">
      <c r="A1510" s="41" t="s">
        <v>66</v>
      </c>
      <c r="B1510" s="80">
        <v>1</v>
      </c>
      <c r="C1510" s="81" t="s">
        <v>77</v>
      </c>
      <c r="D1510" s="62" t="str">
        <f t="shared" si="253"/>
        <v>Только CX WORX1Держатели Амортизаторов SMARTBAND RACK</v>
      </c>
      <c r="E1510" s="60">
        <v>1</v>
      </c>
      <c r="G1510" s="86"/>
      <c r="H1510" s="8"/>
      <c r="I1510" s="8"/>
      <c r="J1510" s="35"/>
    </row>
    <row r="1511" spans="1:10" s="41" customFormat="1" x14ac:dyDescent="0.25">
      <c r="A1511" s="41" t="s">
        <v>66</v>
      </c>
      <c r="B1511" s="80">
        <v>1</v>
      </c>
      <c r="C1511" s="39" t="s">
        <v>72</v>
      </c>
      <c r="D1511" s="62" t="str">
        <f t="shared" si="253"/>
        <v>Только CX WORX1Дополнительные весовые диски 2,5 кг</v>
      </c>
      <c r="E1511" s="60">
        <f>E1508</f>
        <v>1</v>
      </c>
      <c r="G1511" s="86"/>
      <c r="H1511" s="8"/>
      <c r="I1511" s="8"/>
      <c r="J1511" s="35"/>
    </row>
    <row r="1512" spans="1:10" s="41" customFormat="1" x14ac:dyDescent="0.25">
      <c r="A1512" s="41" t="s">
        <v>66</v>
      </c>
      <c r="B1512" s="80">
        <v>1</v>
      </c>
      <c r="C1512" s="39" t="s">
        <v>74</v>
      </c>
      <c r="D1512" s="62" t="str">
        <f t="shared" si="253"/>
        <v>Только CX WORX1Весовые диски 3,7 кг</v>
      </c>
      <c r="E1512" s="60">
        <v>1</v>
      </c>
      <c r="G1512" s="86"/>
      <c r="H1512" s="8"/>
      <c r="I1512" s="8"/>
      <c r="J1512" s="35"/>
    </row>
    <row r="1513" spans="1:10" s="41" customFormat="1" x14ac:dyDescent="0.25">
      <c r="A1513" s="41" t="s">
        <v>66</v>
      </c>
      <c r="B1513" s="80">
        <v>1</v>
      </c>
      <c r="C1513" s="39" t="s">
        <v>73</v>
      </c>
      <c r="D1513" s="62" t="str">
        <f t="shared" si="253"/>
        <v>Только CX WORX1Дополнительные весовые диски 5 кг</v>
      </c>
      <c r="E1513" s="60">
        <v>1</v>
      </c>
      <c r="G1513" s="86"/>
      <c r="H1513" s="8"/>
      <c r="I1513" s="8"/>
      <c r="J1513" s="35"/>
    </row>
    <row r="1514" spans="1:10" s="41" customFormat="1" x14ac:dyDescent="0.25">
      <c r="A1514" s="41" t="s">
        <v>66</v>
      </c>
      <c r="B1514" s="80">
        <v>1</v>
      </c>
      <c r="C1514" s="81" t="s">
        <v>80</v>
      </c>
      <c r="D1514" s="62" t="str">
        <f t="shared" si="253"/>
        <v>Только CX WORX1Коврики MBX MAT</v>
      </c>
      <c r="E1514" s="100">
        <f>E1508</f>
        <v>1</v>
      </c>
      <c r="F1514" s="81"/>
      <c r="G1514" s="82" t="s">
        <v>19</v>
      </c>
      <c r="H1514" s="8"/>
      <c r="I1514" s="8"/>
      <c r="J1514" s="35"/>
    </row>
    <row r="1515" spans="1:10" s="41" customFormat="1" x14ac:dyDescent="0.25">
      <c r="A1515" s="41" t="s">
        <v>66</v>
      </c>
      <c r="B1515" s="80">
        <v>1</v>
      </c>
      <c r="C1515" s="83" t="s">
        <v>88</v>
      </c>
      <c r="D1515" s="62" t="str">
        <f t="shared" si="253"/>
        <v>Только CX WORX1Держатели ковриков MBX MAT RACK</v>
      </c>
      <c r="E1515" s="101">
        <v>1</v>
      </c>
      <c r="F1515" s="83"/>
      <c r="G1515" s="84" t="s">
        <v>5</v>
      </c>
      <c r="H1515" s="8"/>
      <c r="I1515" s="8"/>
      <c r="J1515" s="35"/>
    </row>
    <row r="1516" spans="1:10" s="41" customFormat="1" ht="15.75" thickBot="1" x14ac:dyDescent="0.3">
      <c r="A1516" s="41" t="s">
        <v>66</v>
      </c>
      <c r="B1516" s="80">
        <v>1</v>
      </c>
      <c r="D1516" s="62" t="str">
        <f t="shared" si="253"/>
        <v>Только CX WORX1</v>
      </c>
      <c r="E1516" s="60"/>
      <c r="G1516" s="82"/>
      <c r="H1516" s="8"/>
      <c r="I1516" s="8"/>
      <c r="J1516" s="35"/>
    </row>
    <row r="1517" spans="1:10" ht="11.1" customHeight="1" x14ac:dyDescent="0.25">
      <c r="A1517" s="21" t="s">
        <v>67</v>
      </c>
      <c r="B1517" s="22">
        <v>30</v>
      </c>
      <c r="C1517" s="39" t="s">
        <v>71</v>
      </c>
      <c r="D1517" s="62" t="str">
        <f t="shared" si="253"/>
        <v>Только BARRE30Дополнительные весовые диски 1 кг</v>
      </c>
      <c r="E1517" s="92">
        <f>B1517*2</f>
        <v>60</v>
      </c>
      <c r="F1517" s="21"/>
      <c r="G1517" s="183" t="s">
        <v>20</v>
      </c>
    </row>
    <row r="1518" spans="1:10" x14ac:dyDescent="0.25">
      <c r="A1518" s="21" t="s">
        <v>67</v>
      </c>
      <c r="B1518" s="22">
        <v>30</v>
      </c>
      <c r="C1518" s="39" t="s">
        <v>72</v>
      </c>
      <c r="D1518" s="62" t="str">
        <f t="shared" si="253"/>
        <v>Только BARRE30Дополнительные весовые диски 2,5 кг</v>
      </c>
      <c r="E1518" s="92">
        <f>E1517/2</f>
        <v>30</v>
      </c>
      <c r="F1518" s="21"/>
      <c r="G1518" s="184"/>
    </row>
    <row r="1519" spans="1:10" x14ac:dyDescent="0.25">
      <c r="A1519" s="21" t="s">
        <v>67</v>
      </c>
      <c r="B1519" s="22">
        <v>30</v>
      </c>
      <c r="C1519" s="21" t="s">
        <v>74</v>
      </c>
      <c r="D1519" s="62" t="str">
        <f t="shared" si="253"/>
        <v>Только BARRE30Весовые диски 3,7 кг</v>
      </c>
      <c r="E1519" s="92">
        <f>E1518/2</f>
        <v>15</v>
      </c>
      <c r="F1519" s="21"/>
      <c r="G1519" s="184"/>
    </row>
    <row r="1520" spans="1:10" x14ac:dyDescent="0.25">
      <c r="A1520" s="21" t="s">
        <v>67</v>
      </c>
      <c r="B1520" s="22">
        <v>30</v>
      </c>
      <c r="C1520" s="21" t="s">
        <v>78</v>
      </c>
      <c r="D1520" s="62" t="str">
        <f t="shared" si="253"/>
        <v>Только BARRE30Амортизаторы SMARTBAND</v>
      </c>
      <c r="E1520" s="92">
        <f>B1520</f>
        <v>30</v>
      </c>
      <c r="F1520" s="21"/>
      <c r="G1520" s="184"/>
    </row>
    <row r="1521" spans="1:7" x14ac:dyDescent="0.25">
      <c r="A1521" s="21" t="s">
        <v>67</v>
      </c>
      <c r="B1521" s="22">
        <v>30</v>
      </c>
      <c r="C1521" s="21" t="s">
        <v>79</v>
      </c>
      <c r="D1521" s="62" t="str">
        <f t="shared" ref="D1521:D1529" si="254">A1521&amp;B1521&amp;C1521</f>
        <v>Только BARRE30Амортизаторы SMARTBAND EXTREME</v>
      </c>
      <c r="E1521" s="92">
        <f>E1520*0.2</f>
        <v>6</v>
      </c>
      <c r="F1521" s="21"/>
      <c r="G1521" s="184"/>
    </row>
    <row r="1522" spans="1:7" x14ac:dyDescent="0.25">
      <c r="A1522" s="21" t="s">
        <v>67</v>
      </c>
      <c r="B1522" s="22">
        <v>30</v>
      </c>
      <c r="C1522" s="21" t="s">
        <v>77</v>
      </c>
      <c r="D1522" s="62" t="str">
        <f t="shared" si="254"/>
        <v>Только BARRE30Держатели Амортизаторов SMARTBAND RACK</v>
      </c>
      <c r="E1522" s="92">
        <v>4</v>
      </c>
      <c r="F1522" s="21"/>
      <c r="G1522" s="184"/>
    </row>
    <row r="1523" spans="1:7" x14ac:dyDescent="0.25">
      <c r="A1523" s="21" t="s">
        <v>67</v>
      </c>
      <c r="B1523" s="22">
        <v>30</v>
      </c>
      <c r="C1523" s="21" t="s">
        <v>80</v>
      </c>
      <c r="D1523" s="62" t="str">
        <f t="shared" si="254"/>
        <v>Только BARRE30Коврики MBX MAT</v>
      </c>
      <c r="E1523" s="92">
        <f>B1523</f>
        <v>30</v>
      </c>
      <c r="F1523" s="21"/>
      <c r="G1523" s="29"/>
    </row>
    <row r="1524" spans="1:7" ht="15.75" thickBot="1" x14ac:dyDescent="0.3">
      <c r="A1524" s="21" t="s">
        <v>67</v>
      </c>
      <c r="B1524" s="22">
        <v>30</v>
      </c>
      <c r="C1524" s="24" t="s">
        <v>88</v>
      </c>
      <c r="D1524" s="62" t="str">
        <f t="shared" si="254"/>
        <v>Только BARRE30Держатели ковриков MBX MAT RACK</v>
      </c>
      <c r="E1524" s="102">
        <v>1</v>
      </c>
      <c r="F1524" s="24"/>
      <c r="G1524" s="33" t="s">
        <v>19</v>
      </c>
    </row>
    <row r="1525" spans="1:7" ht="15.75" thickBot="1" x14ac:dyDescent="0.3">
      <c r="A1525" s="21" t="s">
        <v>67</v>
      </c>
      <c r="B1525" s="22">
        <v>30</v>
      </c>
      <c r="C1525" s="24"/>
      <c r="D1525" s="62" t="str">
        <f t="shared" si="254"/>
        <v>Только BARRE30</v>
      </c>
      <c r="E1525" s="102"/>
      <c r="F1525" s="24"/>
      <c r="G1525" s="33"/>
    </row>
    <row r="1526" spans="1:7" x14ac:dyDescent="0.25">
      <c r="A1526" s="21" t="s">
        <v>67</v>
      </c>
      <c r="B1526" s="22">
        <v>29</v>
      </c>
      <c r="C1526" s="39" t="s">
        <v>71</v>
      </c>
      <c r="D1526" s="62" t="str">
        <f t="shared" si="254"/>
        <v>Только BARRE29Дополнительные весовые диски 1 кг</v>
      </c>
      <c r="E1526" s="92">
        <f>B1526*2</f>
        <v>58</v>
      </c>
      <c r="F1526" s="21"/>
      <c r="G1526" s="183" t="s">
        <v>20</v>
      </c>
    </row>
    <row r="1527" spans="1:7" x14ac:dyDescent="0.25">
      <c r="A1527" s="21" t="s">
        <v>67</v>
      </c>
      <c r="B1527" s="22">
        <v>29</v>
      </c>
      <c r="C1527" s="39" t="s">
        <v>72</v>
      </c>
      <c r="D1527" s="62" t="str">
        <f t="shared" si="254"/>
        <v>Только BARRE29Дополнительные весовые диски 2,5 кг</v>
      </c>
      <c r="E1527" s="92">
        <f>E1526/2</f>
        <v>29</v>
      </c>
      <c r="F1527" s="21"/>
      <c r="G1527" s="184"/>
    </row>
    <row r="1528" spans="1:7" x14ac:dyDescent="0.25">
      <c r="A1528" s="21" t="s">
        <v>67</v>
      </c>
      <c r="B1528" s="22">
        <v>29</v>
      </c>
      <c r="C1528" s="21" t="s">
        <v>74</v>
      </c>
      <c r="D1528" s="62" t="str">
        <f t="shared" si="254"/>
        <v>Только BARRE29Весовые диски 3,7 кг</v>
      </c>
      <c r="E1528" s="92">
        <f>E1527/2</f>
        <v>14.5</v>
      </c>
      <c r="F1528" s="21"/>
      <c r="G1528" s="184"/>
    </row>
    <row r="1529" spans="1:7" x14ac:dyDescent="0.25">
      <c r="A1529" s="21" t="s">
        <v>67</v>
      </c>
      <c r="B1529" s="22">
        <v>29</v>
      </c>
      <c r="C1529" s="21" t="s">
        <v>78</v>
      </c>
      <c r="D1529" s="62" t="str">
        <f t="shared" si="254"/>
        <v>Только BARRE29Амортизаторы SMARTBAND</v>
      </c>
      <c r="E1529" s="92">
        <f>B1529</f>
        <v>29</v>
      </c>
      <c r="F1529" s="21"/>
      <c r="G1529" s="184"/>
    </row>
    <row r="1530" spans="1:7" x14ac:dyDescent="0.25">
      <c r="A1530" s="21" t="s">
        <v>67</v>
      </c>
      <c r="B1530" s="22">
        <v>29</v>
      </c>
      <c r="C1530" s="21" t="s">
        <v>79</v>
      </c>
      <c r="D1530" s="62" t="str">
        <f t="shared" ref="D1530:D1547" si="255">A1530&amp;B1530&amp;C1530</f>
        <v>Только BARRE29Амортизаторы SMARTBAND EXTREME</v>
      </c>
      <c r="E1530" s="92">
        <f>E1529*0.2</f>
        <v>5.8000000000000007</v>
      </c>
      <c r="F1530" s="21"/>
      <c r="G1530" s="184"/>
    </row>
    <row r="1531" spans="1:7" x14ac:dyDescent="0.25">
      <c r="A1531" s="21" t="s">
        <v>67</v>
      </c>
      <c r="B1531" s="22">
        <v>29</v>
      </c>
      <c r="C1531" s="21" t="s">
        <v>77</v>
      </c>
      <c r="D1531" s="62" t="str">
        <f t="shared" si="255"/>
        <v>Только BARRE29Держатели Амортизаторов SMARTBAND RACK</v>
      </c>
      <c r="E1531" s="92">
        <v>4</v>
      </c>
      <c r="F1531" s="21"/>
      <c r="G1531" s="184"/>
    </row>
    <row r="1532" spans="1:7" x14ac:dyDescent="0.25">
      <c r="A1532" s="21" t="s">
        <v>67</v>
      </c>
      <c r="B1532" s="22">
        <v>29</v>
      </c>
      <c r="C1532" s="21" t="s">
        <v>80</v>
      </c>
      <c r="D1532" s="62" t="str">
        <f t="shared" si="255"/>
        <v>Только BARRE29Коврики MBX MAT</v>
      </c>
      <c r="E1532" s="92">
        <f>B1532</f>
        <v>29</v>
      </c>
      <c r="F1532" s="21"/>
      <c r="G1532" s="29"/>
    </row>
    <row r="1533" spans="1:7" ht="15.75" thickBot="1" x14ac:dyDescent="0.3">
      <c r="A1533" s="21" t="s">
        <v>67</v>
      </c>
      <c r="B1533" s="22">
        <v>29</v>
      </c>
      <c r="C1533" s="24" t="s">
        <v>88</v>
      </c>
      <c r="D1533" s="62" t="str">
        <f t="shared" si="255"/>
        <v>Только BARRE29Держатели ковриков MBX MAT RACK</v>
      </c>
      <c r="E1533" s="102">
        <v>1</v>
      </c>
      <c r="F1533" s="24"/>
      <c r="G1533" s="33" t="s">
        <v>19</v>
      </c>
    </row>
    <row r="1534" spans="1:7" ht="15.75" thickBot="1" x14ac:dyDescent="0.3">
      <c r="A1534" s="21" t="s">
        <v>67</v>
      </c>
      <c r="B1534" s="22">
        <v>29</v>
      </c>
      <c r="C1534" s="24"/>
      <c r="D1534" s="62" t="str">
        <f t="shared" si="255"/>
        <v>Только BARRE29</v>
      </c>
      <c r="E1534" s="102"/>
      <c r="F1534" s="24"/>
      <c r="G1534" s="33"/>
    </row>
    <row r="1535" spans="1:7" ht="11.1" customHeight="1" x14ac:dyDescent="0.25">
      <c r="A1535" s="21" t="s">
        <v>67</v>
      </c>
      <c r="B1535" s="22">
        <v>28</v>
      </c>
      <c r="C1535" s="39" t="s">
        <v>71</v>
      </c>
      <c r="D1535" s="62" t="str">
        <f t="shared" si="255"/>
        <v>Только BARRE28Дополнительные весовые диски 1 кг</v>
      </c>
      <c r="E1535" s="92">
        <f>B1535*2</f>
        <v>56</v>
      </c>
      <c r="F1535" s="21"/>
      <c r="G1535" s="183" t="s">
        <v>20</v>
      </c>
    </row>
    <row r="1536" spans="1:7" x14ac:dyDescent="0.25">
      <c r="A1536" s="21" t="s">
        <v>67</v>
      </c>
      <c r="B1536" s="22">
        <v>28</v>
      </c>
      <c r="C1536" s="39" t="s">
        <v>72</v>
      </c>
      <c r="D1536" s="62" t="str">
        <f t="shared" si="255"/>
        <v>Только BARRE28Дополнительные весовые диски 2,5 кг</v>
      </c>
      <c r="E1536" s="92">
        <f>E1535/2</f>
        <v>28</v>
      </c>
      <c r="F1536" s="21"/>
      <c r="G1536" s="184"/>
    </row>
    <row r="1537" spans="1:7" x14ac:dyDescent="0.25">
      <c r="A1537" s="21" t="s">
        <v>67</v>
      </c>
      <c r="B1537" s="22">
        <v>28</v>
      </c>
      <c r="C1537" s="21" t="s">
        <v>74</v>
      </c>
      <c r="D1537" s="62" t="str">
        <f t="shared" si="255"/>
        <v>Только BARRE28Весовые диски 3,7 кг</v>
      </c>
      <c r="E1537" s="92">
        <f>E1536/2</f>
        <v>14</v>
      </c>
      <c r="F1537" s="21"/>
      <c r="G1537" s="184"/>
    </row>
    <row r="1538" spans="1:7" x14ac:dyDescent="0.25">
      <c r="A1538" s="21" t="s">
        <v>67</v>
      </c>
      <c r="B1538" s="22">
        <v>28</v>
      </c>
      <c r="C1538" s="21" t="s">
        <v>78</v>
      </c>
      <c r="D1538" s="62" t="str">
        <f t="shared" si="255"/>
        <v>Только BARRE28Амортизаторы SMARTBAND</v>
      </c>
      <c r="E1538" s="92">
        <f>B1538</f>
        <v>28</v>
      </c>
      <c r="F1538" s="21"/>
      <c r="G1538" s="184"/>
    </row>
    <row r="1539" spans="1:7" x14ac:dyDescent="0.25">
      <c r="A1539" s="21" t="s">
        <v>67</v>
      </c>
      <c r="B1539" s="22">
        <v>28</v>
      </c>
      <c r="C1539" s="21" t="s">
        <v>79</v>
      </c>
      <c r="D1539" s="62" t="str">
        <f t="shared" si="255"/>
        <v>Только BARRE28Амортизаторы SMARTBAND EXTREME</v>
      </c>
      <c r="E1539" s="92">
        <f>E1538*0.2</f>
        <v>5.6000000000000005</v>
      </c>
      <c r="F1539" s="21"/>
      <c r="G1539" s="184"/>
    </row>
    <row r="1540" spans="1:7" x14ac:dyDescent="0.25">
      <c r="A1540" s="21" t="s">
        <v>67</v>
      </c>
      <c r="B1540" s="22">
        <v>28</v>
      </c>
      <c r="C1540" s="21" t="s">
        <v>77</v>
      </c>
      <c r="D1540" s="62" t="str">
        <f t="shared" si="255"/>
        <v>Только BARRE28Держатели Амортизаторов SMARTBAND RACK</v>
      </c>
      <c r="E1540" s="92">
        <v>4</v>
      </c>
      <c r="F1540" s="21"/>
      <c r="G1540" s="184"/>
    </row>
    <row r="1541" spans="1:7" x14ac:dyDescent="0.25">
      <c r="A1541" s="21" t="s">
        <v>67</v>
      </c>
      <c r="B1541" s="22">
        <v>28</v>
      </c>
      <c r="C1541" s="21" t="s">
        <v>80</v>
      </c>
      <c r="D1541" s="62" t="str">
        <f t="shared" si="255"/>
        <v>Только BARRE28Коврики MBX MAT</v>
      </c>
      <c r="E1541" s="92">
        <f>B1541</f>
        <v>28</v>
      </c>
      <c r="F1541" s="21"/>
      <c r="G1541" s="29"/>
    </row>
    <row r="1542" spans="1:7" ht="15.75" thickBot="1" x14ac:dyDescent="0.3">
      <c r="A1542" s="21" t="s">
        <v>67</v>
      </c>
      <c r="B1542" s="22">
        <v>28</v>
      </c>
      <c r="C1542" s="24" t="s">
        <v>88</v>
      </c>
      <c r="D1542" s="62" t="str">
        <f t="shared" si="255"/>
        <v>Только BARRE28Держатели ковриков MBX MAT RACK</v>
      </c>
      <c r="E1542" s="102">
        <v>1</v>
      </c>
      <c r="F1542" s="24"/>
      <c r="G1542" s="33" t="s">
        <v>19</v>
      </c>
    </row>
    <row r="1543" spans="1:7" ht="15.75" thickBot="1" x14ac:dyDescent="0.3">
      <c r="A1543" s="21" t="s">
        <v>67</v>
      </c>
      <c r="B1543" s="22">
        <v>28</v>
      </c>
      <c r="C1543" s="24"/>
      <c r="D1543" s="62" t="str">
        <f t="shared" si="255"/>
        <v>Только BARRE28</v>
      </c>
      <c r="E1543" s="102"/>
      <c r="F1543" s="24"/>
      <c r="G1543" s="33"/>
    </row>
    <row r="1544" spans="1:7" x14ac:dyDescent="0.25">
      <c r="A1544" s="21" t="s">
        <v>67</v>
      </c>
      <c r="B1544" s="22">
        <v>27</v>
      </c>
      <c r="C1544" s="39" t="s">
        <v>71</v>
      </c>
      <c r="D1544" s="62" t="str">
        <f t="shared" si="255"/>
        <v>Только BARRE27Дополнительные весовые диски 1 кг</v>
      </c>
      <c r="E1544" s="92">
        <f>B1544*2</f>
        <v>54</v>
      </c>
      <c r="F1544" s="21"/>
      <c r="G1544" s="183" t="s">
        <v>20</v>
      </c>
    </row>
    <row r="1545" spans="1:7" x14ac:dyDescent="0.25">
      <c r="A1545" s="21" t="s">
        <v>67</v>
      </c>
      <c r="B1545" s="22">
        <v>27</v>
      </c>
      <c r="C1545" s="39" t="s">
        <v>72</v>
      </c>
      <c r="D1545" s="62" t="str">
        <f t="shared" si="255"/>
        <v>Только BARRE27Дополнительные весовые диски 2,5 кг</v>
      </c>
      <c r="E1545" s="92">
        <f>E1544/2</f>
        <v>27</v>
      </c>
      <c r="F1545" s="21"/>
      <c r="G1545" s="184"/>
    </row>
    <row r="1546" spans="1:7" x14ac:dyDescent="0.25">
      <c r="A1546" s="21" t="s">
        <v>67</v>
      </c>
      <c r="B1546" s="22">
        <v>27</v>
      </c>
      <c r="C1546" s="21" t="s">
        <v>74</v>
      </c>
      <c r="D1546" s="62" t="str">
        <f t="shared" si="255"/>
        <v>Только BARRE27Весовые диски 3,7 кг</v>
      </c>
      <c r="E1546" s="92">
        <f>E1545/2</f>
        <v>13.5</v>
      </c>
      <c r="F1546" s="21"/>
      <c r="G1546" s="184"/>
    </row>
    <row r="1547" spans="1:7" x14ac:dyDescent="0.25">
      <c r="A1547" s="21" t="s">
        <v>67</v>
      </c>
      <c r="B1547" s="22">
        <v>27</v>
      </c>
      <c r="C1547" s="21" t="s">
        <v>78</v>
      </c>
      <c r="D1547" s="62" t="str">
        <f t="shared" si="255"/>
        <v>Только BARRE27Амортизаторы SMARTBAND</v>
      </c>
      <c r="E1547" s="92">
        <f>B1547</f>
        <v>27</v>
      </c>
      <c r="F1547" s="21"/>
      <c r="G1547" s="184"/>
    </row>
    <row r="1548" spans="1:7" x14ac:dyDescent="0.25">
      <c r="A1548" s="21" t="s">
        <v>67</v>
      </c>
      <c r="B1548" s="22">
        <v>27</v>
      </c>
      <c r="C1548" s="21" t="s">
        <v>79</v>
      </c>
      <c r="D1548" s="62" t="str">
        <f t="shared" ref="D1548:D1583" si="256">A1548&amp;B1548&amp;C1548</f>
        <v>Только BARRE27Амортизаторы SMARTBAND EXTREME</v>
      </c>
      <c r="E1548" s="92">
        <f>E1547*0.2</f>
        <v>5.4</v>
      </c>
      <c r="F1548" s="21"/>
      <c r="G1548" s="184"/>
    </row>
    <row r="1549" spans="1:7" x14ac:dyDescent="0.25">
      <c r="A1549" s="21" t="s">
        <v>67</v>
      </c>
      <c r="B1549" s="22">
        <v>27</v>
      </c>
      <c r="C1549" s="21" t="s">
        <v>77</v>
      </c>
      <c r="D1549" s="62" t="str">
        <f t="shared" si="256"/>
        <v>Только BARRE27Держатели Амортизаторов SMARTBAND RACK</v>
      </c>
      <c r="E1549" s="92">
        <v>4</v>
      </c>
      <c r="F1549" s="21"/>
      <c r="G1549" s="184"/>
    </row>
    <row r="1550" spans="1:7" x14ac:dyDescent="0.25">
      <c r="A1550" s="21" t="s">
        <v>67</v>
      </c>
      <c r="B1550" s="22">
        <v>27</v>
      </c>
      <c r="C1550" s="21" t="s">
        <v>80</v>
      </c>
      <c r="D1550" s="62" t="str">
        <f t="shared" si="256"/>
        <v>Только BARRE27Коврики MBX MAT</v>
      </c>
      <c r="E1550" s="92">
        <f>B1550</f>
        <v>27</v>
      </c>
      <c r="F1550" s="21"/>
      <c r="G1550" s="29"/>
    </row>
    <row r="1551" spans="1:7" ht="15.75" thickBot="1" x14ac:dyDescent="0.3">
      <c r="A1551" s="21" t="s">
        <v>67</v>
      </c>
      <c r="B1551" s="22">
        <v>27</v>
      </c>
      <c r="C1551" s="24" t="s">
        <v>88</v>
      </c>
      <c r="D1551" s="62" t="str">
        <f t="shared" si="256"/>
        <v>Только BARRE27Держатели ковриков MBX MAT RACK</v>
      </c>
      <c r="E1551" s="102">
        <v>1</v>
      </c>
      <c r="F1551" s="24"/>
      <c r="G1551" s="33" t="s">
        <v>19</v>
      </c>
    </row>
    <row r="1552" spans="1:7" ht="15.75" thickBot="1" x14ac:dyDescent="0.3">
      <c r="A1552" s="21" t="s">
        <v>67</v>
      </c>
      <c r="B1552" s="22">
        <v>27</v>
      </c>
      <c r="C1552" s="24"/>
      <c r="D1552" s="62" t="str">
        <f t="shared" si="256"/>
        <v>Только BARRE27</v>
      </c>
      <c r="E1552" s="102"/>
      <c r="F1552" s="24"/>
      <c r="G1552" s="33"/>
    </row>
    <row r="1553" spans="1:7" ht="11.1" customHeight="1" x14ac:dyDescent="0.25">
      <c r="A1553" s="21" t="s">
        <v>67</v>
      </c>
      <c r="B1553" s="22">
        <v>26</v>
      </c>
      <c r="C1553" s="39" t="s">
        <v>71</v>
      </c>
      <c r="D1553" s="62" t="str">
        <f t="shared" si="256"/>
        <v>Только BARRE26Дополнительные весовые диски 1 кг</v>
      </c>
      <c r="E1553" s="92">
        <f>B1553*2</f>
        <v>52</v>
      </c>
      <c r="F1553" s="21"/>
      <c r="G1553" s="183" t="s">
        <v>20</v>
      </c>
    </row>
    <row r="1554" spans="1:7" x14ac:dyDescent="0.25">
      <c r="A1554" s="21" t="s">
        <v>67</v>
      </c>
      <c r="B1554" s="22">
        <v>26</v>
      </c>
      <c r="C1554" s="39" t="s">
        <v>72</v>
      </c>
      <c r="D1554" s="62" t="str">
        <f t="shared" si="256"/>
        <v>Только BARRE26Дополнительные весовые диски 2,5 кг</v>
      </c>
      <c r="E1554" s="92">
        <f>E1553/2</f>
        <v>26</v>
      </c>
      <c r="F1554" s="21"/>
      <c r="G1554" s="184"/>
    </row>
    <row r="1555" spans="1:7" x14ac:dyDescent="0.25">
      <c r="A1555" s="21" t="s">
        <v>67</v>
      </c>
      <c r="B1555" s="22">
        <v>26</v>
      </c>
      <c r="C1555" s="21" t="s">
        <v>74</v>
      </c>
      <c r="D1555" s="62" t="str">
        <f t="shared" si="256"/>
        <v>Только BARRE26Весовые диски 3,7 кг</v>
      </c>
      <c r="E1555" s="92">
        <f>E1554/2</f>
        <v>13</v>
      </c>
      <c r="F1555" s="21"/>
      <c r="G1555" s="184"/>
    </row>
    <row r="1556" spans="1:7" x14ac:dyDescent="0.25">
      <c r="A1556" s="21" t="s">
        <v>67</v>
      </c>
      <c r="B1556" s="22">
        <v>26</v>
      </c>
      <c r="C1556" s="21" t="s">
        <v>78</v>
      </c>
      <c r="D1556" s="62" t="str">
        <f t="shared" si="256"/>
        <v>Только BARRE26Амортизаторы SMARTBAND</v>
      </c>
      <c r="E1556" s="92">
        <f>B1556</f>
        <v>26</v>
      </c>
      <c r="F1556" s="21"/>
      <c r="G1556" s="184"/>
    </row>
    <row r="1557" spans="1:7" x14ac:dyDescent="0.25">
      <c r="A1557" s="21" t="s">
        <v>67</v>
      </c>
      <c r="B1557" s="22">
        <v>26</v>
      </c>
      <c r="C1557" s="21" t="s">
        <v>79</v>
      </c>
      <c r="D1557" s="62" t="str">
        <f t="shared" si="256"/>
        <v>Только BARRE26Амортизаторы SMARTBAND EXTREME</v>
      </c>
      <c r="E1557" s="92">
        <v>4</v>
      </c>
      <c r="F1557" s="21"/>
      <c r="G1557" s="184"/>
    </row>
    <row r="1558" spans="1:7" x14ac:dyDescent="0.25">
      <c r="A1558" s="21" t="s">
        <v>67</v>
      </c>
      <c r="B1558" s="22">
        <v>26</v>
      </c>
      <c r="C1558" s="21" t="s">
        <v>77</v>
      </c>
      <c r="D1558" s="62" t="str">
        <f t="shared" si="256"/>
        <v>Только BARRE26Держатели Амортизаторов SMARTBAND RACK</v>
      </c>
      <c r="E1558" s="92">
        <v>3</v>
      </c>
      <c r="F1558" s="21"/>
      <c r="G1558" s="184"/>
    </row>
    <row r="1559" spans="1:7" x14ac:dyDescent="0.25">
      <c r="A1559" s="21" t="s">
        <v>67</v>
      </c>
      <c r="B1559" s="22">
        <v>26</v>
      </c>
      <c r="C1559" s="21" t="s">
        <v>80</v>
      </c>
      <c r="D1559" s="62" t="str">
        <f t="shared" si="256"/>
        <v>Только BARRE26Коврики MBX MAT</v>
      </c>
      <c r="E1559" s="92">
        <f>B1559</f>
        <v>26</v>
      </c>
      <c r="F1559" s="21"/>
      <c r="G1559" s="29"/>
    </row>
    <row r="1560" spans="1:7" ht="15.75" thickBot="1" x14ac:dyDescent="0.3">
      <c r="A1560" s="21" t="s">
        <v>67</v>
      </c>
      <c r="B1560" s="22">
        <v>26</v>
      </c>
      <c r="C1560" s="24" t="s">
        <v>88</v>
      </c>
      <c r="D1560" s="62" t="str">
        <f t="shared" si="256"/>
        <v>Только BARRE26Держатели ковриков MBX MAT RACK</v>
      </c>
      <c r="E1560" s="102">
        <v>1</v>
      </c>
      <c r="F1560" s="24"/>
      <c r="G1560" s="33" t="s">
        <v>19</v>
      </c>
    </row>
    <row r="1561" spans="1:7" ht="15.75" thickBot="1" x14ac:dyDescent="0.3">
      <c r="A1561" s="21" t="s">
        <v>67</v>
      </c>
      <c r="B1561" s="22">
        <v>26</v>
      </c>
      <c r="C1561" s="24"/>
      <c r="D1561" s="62" t="str">
        <f t="shared" si="256"/>
        <v>Только BARRE26</v>
      </c>
      <c r="E1561" s="102"/>
      <c r="F1561" s="24"/>
      <c r="G1561" s="33"/>
    </row>
    <row r="1562" spans="1:7" x14ac:dyDescent="0.25">
      <c r="A1562" s="21" t="s">
        <v>67</v>
      </c>
      <c r="B1562" s="22">
        <v>25</v>
      </c>
      <c r="C1562" s="39" t="s">
        <v>71</v>
      </c>
      <c r="D1562" s="62" t="str">
        <f t="shared" si="256"/>
        <v>Только BARRE25Дополнительные весовые диски 1 кг</v>
      </c>
      <c r="E1562" s="92">
        <f>B1562*2</f>
        <v>50</v>
      </c>
      <c r="F1562" s="21"/>
      <c r="G1562" s="183" t="s">
        <v>20</v>
      </c>
    </row>
    <row r="1563" spans="1:7" x14ac:dyDescent="0.25">
      <c r="A1563" s="21" t="s">
        <v>67</v>
      </c>
      <c r="B1563" s="22">
        <v>25</v>
      </c>
      <c r="C1563" s="39" t="s">
        <v>72</v>
      </c>
      <c r="D1563" s="62" t="str">
        <f t="shared" si="256"/>
        <v>Только BARRE25Дополнительные весовые диски 2,5 кг</v>
      </c>
      <c r="E1563" s="92">
        <f>E1562/2</f>
        <v>25</v>
      </c>
      <c r="F1563" s="21"/>
      <c r="G1563" s="184"/>
    </row>
    <row r="1564" spans="1:7" x14ac:dyDescent="0.25">
      <c r="A1564" s="21" t="s">
        <v>67</v>
      </c>
      <c r="B1564" s="22">
        <v>25</v>
      </c>
      <c r="C1564" s="21" t="s">
        <v>74</v>
      </c>
      <c r="D1564" s="62" t="str">
        <f t="shared" si="256"/>
        <v>Только BARRE25Весовые диски 3,7 кг</v>
      </c>
      <c r="E1564" s="92">
        <f>E1563/2</f>
        <v>12.5</v>
      </c>
      <c r="F1564" s="21"/>
      <c r="G1564" s="184"/>
    </row>
    <row r="1565" spans="1:7" x14ac:dyDescent="0.25">
      <c r="A1565" s="21" t="s">
        <v>67</v>
      </c>
      <c r="B1565" s="22">
        <v>25</v>
      </c>
      <c r="C1565" s="21" t="s">
        <v>78</v>
      </c>
      <c r="D1565" s="62" t="str">
        <f t="shared" si="256"/>
        <v>Только BARRE25Амортизаторы SMARTBAND</v>
      </c>
      <c r="E1565" s="92">
        <f>B1565</f>
        <v>25</v>
      </c>
      <c r="F1565" s="21"/>
      <c r="G1565" s="184"/>
    </row>
    <row r="1566" spans="1:7" x14ac:dyDescent="0.25">
      <c r="A1566" s="21" t="s">
        <v>67</v>
      </c>
      <c r="B1566" s="22">
        <v>25</v>
      </c>
      <c r="C1566" s="21" t="s">
        <v>79</v>
      </c>
      <c r="D1566" s="62" t="str">
        <f t="shared" si="256"/>
        <v>Только BARRE25Амортизаторы SMARTBAND EXTREME</v>
      </c>
      <c r="E1566" s="92">
        <f>E1565*0.2</f>
        <v>5</v>
      </c>
      <c r="F1566" s="21"/>
      <c r="G1566" s="184"/>
    </row>
    <row r="1567" spans="1:7" x14ac:dyDescent="0.25">
      <c r="A1567" s="21" t="s">
        <v>67</v>
      </c>
      <c r="B1567" s="22">
        <v>25</v>
      </c>
      <c r="C1567" s="21" t="s">
        <v>77</v>
      </c>
      <c r="D1567" s="62" t="str">
        <f t="shared" si="256"/>
        <v>Только BARRE25Держатели Амортизаторов SMARTBAND RACK</v>
      </c>
      <c r="E1567" s="92">
        <v>3</v>
      </c>
      <c r="F1567" s="21"/>
      <c r="G1567" s="184"/>
    </row>
    <row r="1568" spans="1:7" x14ac:dyDescent="0.25">
      <c r="A1568" s="21" t="s">
        <v>67</v>
      </c>
      <c r="B1568" s="22">
        <v>25</v>
      </c>
      <c r="C1568" s="21" t="s">
        <v>80</v>
      </c>
      <c r="D1568" s="62" t="str">
        <f t="shared" si="256"/>
        <v>Только BARRE25Коврики MBX MAT</v>
      </c>
      <c r="E1568" s="92">
        <f>B1568</f>
        <v>25</v>
      </c>
      <c r="F1568" s="21"/>
      <c r="G1568" s="29"/>
    </row>
    <row r="1569" spans="1:7" ht="15.75" thickBot="1" x14ac:dyDescent="0.3">
      <c r="A1569" s="21" t="s">
        <v>67</v>
      </c>
      <c r="B1569" s="22">
        <v>25</v>
      </c>
      <c r="C1569" s="24" t="s">
        <v>88</v>
      </c>
      <c r="D1569" s="62" t="str">
        <f t="shared" si="256"/>
        <v>Только BARRE25Держатели ковриков MBX MAT RACK</v>
      </c>
      <c r="E1569" s="102">
        <v>1</v>
      </c>
      <c r="F1569" s="24"/>
      <c r="G1569" s="33" t="s">
        <v>19</v>
      </c>
    </row>
    <row r="1570" spans="1:7" ht="15.75" thickBot="1" x14ac:dyDescent="0.3">
      <c r="A1570" s="21" t="s">
        <v>67</v>
      </c>
      <c r="B1570" s="22">
        <v>25</v>
      </c>
      <c r="C1570" s="24"/>
      <c r="D1570" s="62" t="str">
        <f t="shared" si="256"/>
        <v>Только BARRE25</v>
      </c>
      <c r="E1570" s="102"/>
      <c r="F1570" s="24"/>
      <c r="G1570" s="33"/>
    </row>
    <row r="1571" spans="1:7" ht="11.1" customHeight="1" x14ac:dyDescent="0.25">
      <c r="A1571" s="21" t="s">
        <v>67</v>
      </c>
      <c r="B1571" s="22">
        <v>24</v>
      </c>
      <c r="C1571" s="39" t="s">
        <v>71</v>
      </c>
      <c r="D1571" s="62" t="str">
        <f t="shared" si="256"/>
        <v>Только BARRE24Дополнительные весовые диски 1 кг</v>
      </c>
      <c r="E1571" s="92">
        <f>B1571*2</f>
        <v>48</v>
      </c>
      <c r="F1571" s="21"/>
      <c r="G1571" s="183" t="s">
        <v>20</v>
      </c>
    </row>
    <row r="1572" spans="1:7" x14ac:dyDescent="0.25">
      <c r="A1572" s="21" t="s">
        <v>67</v>
      </c>
      <c r="B1572" s="22">
        <v>24</v>
      </c>
      <c r="C1572" s="39" t="s">
        <v>72</v>
      </c>
      <c r="D1572" s="62" t="str">
        <f t="shared" si="256"/>
        <v>Только BARRE24Дополнительные весовые диски 2,5 кг</v>
      </c>
      <c r="E1572" s="92">
        <f>E1571/2</f>
        <v>24</v>
      </c>
      <c r="F1572" s="21"/>
      <c r="G1572" s="184"/>
    </row>
    <row r="1573" spans="1:7" x14ac:dyDescent="0.25">
      <c r="A1573" s="21" t="s">
        <v>67</v>
      </c>
      <c r="B1573" s="22">
        <v>24</v>
      </c>
      <c r="C1573" s="21" t="s">
        <v>74</v>
      </c>
      <c r="D1573" s="62" t="str">
        <f t="shared" si="256"/>
        <v>Только BARRE24Весовые диски 3,7 кг</v>
      </c>
      <c r="E1573" s="92">
        <f>E1572/2</f>
        <v>12</v>
      </c>
      <c r="F1573" s="21"/>
      <c r="G1573" s="184"/>
    </row>
    <row r="1574" spans="1:7" x14ac:dyDescent="0.25">
      <c r="A1574" s="21" t="s">
        <v>67</v>
      </c>
      <c r="B1574" s="22">
        <v>24</v>
      </c>
      <c r="C1574" s="21" t="s">
        <v>78</v>
      </c>
      <c r="D1574" s="62" t="str">
        <f t="shared" si="256"/>
        <v>Только BARRE24Амортизаторы SMARTBAND</v>
      </c>
      <c r="E1574" s="92">
        <f>B1574</f>
        <v>24</v>
      </c>
      <c r="F1574" s="21"/>
      <c r="G1574" s="184"/>
    </row>
    <row r="1575" spans="1:7" x14ac:dyDescent="0.25">
      <c r="A1575" s="21" t="s">
        <v>67</v>
      </c>
      <c r="B1575" s="22">
        <v>24</v>
      </c>
      <c r="C1575" s="21" t="s">
        <v>79</v>
      </c>
      <c r="D1575" s="62" t="str">
        <f t="shared" si="256"/>
        <v>Только BARRE24Амортизаторы SMARTBAND EXTREME</v>
      </c>
      <c r="E1575" s="92">
        <f>E1574*0.2</f>
        <v>4.8000000000000007</v>
      </c>
      <c r="F1575" s="21"/>
      <c r="G1575" s="184"/>
    </row>
    <row r="1576" spans="1:7" x14ac:dyDescent="0.25">
      <c r="A1576" s="21" t="s">
        <v>67</v>
      </c>
      <c r="B1576" s="22">
        <v>24</v>
      </c>
      <c r="C1576" s="21" t="s">
        <v>77</v>
      </c>
      <c r="D1576" s="62" t="str">
        <f t="shared" si="256"/>
        <v>Только BARRE24Держатели Амортизаторов SMARTBAND RACK</v>
      </c>
      <c r="E1576" s="92">
        <v>3</v>
      </c>
      <c r="F1576" s="21"/>
      <c r="G1576" s="184"/>
    </row>
    <row r="1577" spans="1:7" x14ac:dyDescent="0.25">
      <c r="A1577" s="21" t="s">
        <v>67</v>
      </c>
      <c r="B1577" s="22">
        <v>24</v>
      </c>
      <c r="C1577" s="21" t="s">
        <v>80</v>
      </c>
      <c r="D1577" s="62" t="str">
        <f t="shared" si="256"/>
        <v>Только BARRE24Коврики MBX MAT</v>
      </c>
      <c r="E1577" s="92">
        <f>B1577</f>
        <v>24</v>
      </c>
      <c r="F1577" s="21"/>
      <c r="G1577" s="29"/>
    </row>
    <row r="1578" spans="1:7" ht="15.75" thickBot="1" x14ac:dyDescent="0.3">
      <c r="A1578" s="21" t="s">
        <v>67</v>
      </c>
      <c r="B1578" s="22">
        <v>24</v>
      </c>
      <c r="C1578" s="24" t="s">
        <v>88</v>
      </c>
      <c r="D1578" s="62" t="str">
        <f t="shared" si="256"/>
        <v>Только BARRE24Держатели ковриков MBX MAT RACK</v>
      </c>
      <c r="E1578" s="102">
        <v>1</v>
      </c>
      <c r="F1578" s="24"/>
      <c r="G1578" s="33" t="s">
        <v>19</v>
      </c>
    </row>
    <row r="1579" spans="1:7" ht="15.75" thickBot="1" x14ac:dyDescent="0.3">
      <c r="A1579" s="21" t="s">
        <v>67</v>
      </c>
      <c r="B1579" s="22">
        <v>24</v>
      </c>
      <c r="C1579" s="24"/>
      <c r="D1579" s="62" t="str">
        <f t="shared" si="256"/>
        <v>Только BARRE24</v>
      </c>
      <c r="E1579" s="102"/>
      <c r="F1579" s="24"/>
      <c r="G1579" s="33"/>
    </row>
    <row r="1580" spans="1:7" x14ac:dyDescent="0.25">
      <c r="A1580" s="21" t="s">
        <v>67</v>
      </c>
      <c r="B1580" s="22">
        <v>23</v>
      </c>
      <c r="C1580" s="39" t="s">
        <v>71</v>
      </c>
      <c r="D1580" s="62" t="str">
        <f t="shared" si="256"/>
        <v>Только BARRE23Дополнительные весовые диски 1 кг</v>
      </c>
      <c r="E1580" s="92">
        <f>B1580*2</f>
        <v>46</v>
      </c>
      <c r="F1580" s="21"/>
      <c r="G1580" s="183" t="s">
        <v>20</v>
      </c>
    </row>
    <row r="1581" spans="1:7" x14ac:dyDescent="0.25">
      <c r="A1581" s="21" t="s">
        <v>67</v>
      </c>
      <c r="B1581" s="22">
        <v>23</v>
      </c>
      <c r="C1581" s="39" t="s">
        <v>72</v>
      </c>
      <c r="D1581" s="62" t="str">
        <f t="shared" si="256"/>
        <v>Только BARRE23Дополнительные весовые диски 2,5 кг</v>
      </c>
      <c r="E1581" s="92">
        <f>E1580/2</f>
        <v>23</v>
      </c>
      <c r="F1581" s="21"/>
      <c r="G1581" s="184"/>
    </row>
    <row r="1582" spans="1:7" x14ac:dyDescent="0.25">
      <c r="A1582" s="21" t="s">
        <v>67</v>
      </c>
      <c r="B1582" s="22">
        <v>23</v>
      </c>
      <c r="C1582" s="21" t="s">
        <v>74</v>
      </c>
      <c r="D1582" s="62" t="str">
        <f t="shared" si="256"/>
        <v>Только BARRE23Весовые диски 3,7 кг</v>
      </c>
      <c r="E1582" s="92">
        <f>E1581/2</f>
        <v>11.5</v>
      </c>
      <c r="F1582" s="21"/>
      <c r="G1582" s="184"/>
    </row>
    <row r="1583" spans="1:7" x14ac:dyDescent="0.25">
      <c r="A1583" s="21" t="s">
        <v>67</v>
      </c>
      <c r="B1583" s="22">
        <v>23</v>
      </c>
      <c r="C1583" s="21" t="s">
        <v>78</v>
      </c>
      <c r="D1583" s="62" t="str">
        <f t="shared" si="256"/>
        <v>Только BARRE23Амортизаторы SMARTBAND</v>
      </c>
      <c r="E1583" s="92">
        <f>B1583</f>
        <v>23</v>
      </c>
      <c r="F1583" s="21"/>
      <c r="G1583" s="184"/>
    </row>
    <row r="1584" spans="1:7" x14ac:dyDescent="0.25">
      <c r="A1584" s="21" t="s">
        <v>67</v>
      </c>
      <c r="B1584" s="22">
        <v>23</v>
      </c>
      <c r="C1584" s="21" t="s">
        <v>79</v>
      </c>
      <c r="D1584" s="62" t="str">
        <f t="shared" ref="D1584:D1647" si="257">A1584&amp;B1584&amp;C1584</f>
        <v>Только BARRE23Амортизаторы SMARTBAND EXTREME</v>
      </c>
      <c r="E1584" s="92">
        <f>E1583*0.2</f>
        <v>4.6000000000000005</v>
      </c>
      <c r="F1584" s="21"/>
      <c r="G1584" s="184"/>
    </row>
    <row r="1585" spans="1:7" x14ac:dyDescent="0.25">
      <c r="A1585" s="21" t="s">
        <v>67</v>
      </c>
      <c r="B1585" s="22">
        <v>23</v>
      </c>
      <c r="C1585" s="21" t="s">
        <v>77</v>
      </c>
      <c r="D1585" s="62" t="str">
        <f t="shared" si="257"/>
        <v>Только BARRE23Держатели Амортизаторов SMARTBAND RACK</v>
      </c>
      <c r="E1585" s="92">
        <v>3</v>
      </c>
      <c r="F1585" s="21"/>
      <c r="G1585" s="184"/>
    </row>
    <row r="1586" spans="1:7" x14ac:dyDescent="0.25">
      <c r="A1586" s="21" t="s">
        <v>67</v>
      </c>
      <c r="B1586" s="22">
        <v>23</v>
      </c>
      <c r="C1586" s="21" t="s">
        <v>80</v>
      </c>
      <c r="D1586" s="62" t="str">
        <f t="shared" si="257"/>
        <v>Только BARRE23Коврики MBX MAT</v>
      </c>
      <c r="E1586" s="92">
        <f>B1586</f>
        <v>23</v>
      </c>
      <c r="F1586" s="21"/>
      <c r="G1586" s="29"/>
    </row>
    <row r="1587" spans="1:7" ht="15.75" thickBot="1" x14ac:dyDescent="0.3">
      <c r="A1587" s="21" t="s">
        <v>67</v>
      </c>
      <c r="B1587" s="22">
        <v>23</v>
      </c>
      <c r="C1587" s="24" t="s">
        <v>88</v>
      </c>
      <c r="D1587" s="62" t="str">
        <f t="shared" si="257"/>
        <v>Только BARRE23Держатели ковриков MBX MAT RACK</v>
      </c>
      <c r="E1587" s="102">
        <v>1</v>
      </c>
      <c r="F1587" s="24"/>
      <c r="G1587" s="33" t="s">
        <v>19</v>
      </c>
    </row>
    <row r="1588" spans="1:7" ht="15.75" thickBot="1" x14ac:dyDescent="0.3">
      <c r="A1588" s="21" t="s">
        <v>67</v>
      </c>
      <c r="B1588" s="22">
        <v>23</v>
      </c>
      <c r="C1588" s="24"/>
      <c r="D1588" s="62" t="str">
        <f t="shared" si="257"/>
        <v>Только BARRE23</v>
      </c>
      <c r="E1588" s="102"/>
      <c r="F1588" s="24"/>
      <c r="G1588" s="33"/>
    </row>
    <row r="1589" spans="1:7" ht="11.1" customHeight="1" x14ac:dyDescent="0.25">
      <c r="A1589" s="21" t="s">
        <v>67</v>
      </c>
      <c r="B1589" s="22">
        <v>22</v>
      </c>
      <c r="C1589" s="39" t="s">
        <v>71</v>
      </c>
      <c r="D1589" s="62" t="str">
        <f t="shared" si="257"/>
        <v>Только BARRE22Дополнительные весовые диски 1 кг</v>
      </c>
      <c r="E1589" s="92">
        <f>B1589*2</f>
        <v>44</v>
      </c>
      <c r="F1589" s="21"/>
      <c r="G1589" s="183" t="s">
        <v>20</v>
      </c>
    </row>
    <row r="1590" spans="1:7" x14ac:dyDescent="0.25">
      <c r="A1590" s="21" t="s">
        <v>67</v>
      </c>
      <c r="B1590" s="22">
        <v>22</v>
      </c>
      <c r="C1590" s="39" t="s">
        <v>72</v>
      </c>
      <c r="D1590" s="62" t="str">
        <f t="shared" si="257"/>
        <v>Только BARRE22Дополнительные весовые диски 2,5 кг</v>
      </c>
      <c r="E1590" s="92">
        <f>E1589/2</f>
        <v>22</v>
      </c>
      <c r="F1590" s="21"/>
      <c r="G1590" s="184"/>
    </row>
    <row r="1591" spans="1:7" x14ac:dyDescent="0.25">
      <c r="A1591" s="21" t="s">
        <v>67</v>
      </c>
      <c r="B1591" s="22">
        <v>22</v>
      </c>
      <c r="C1591" s="21" t="s">
        <v>74</v>
      </c>
      <c r="D1591" s="62" t="str">
        <f t="shared" si="257"/>
        <v>Только BARRE22Весовые диски 3,7 кг</v>
      </c>
      <c r="E1591" s="92">
        <f>E1590/2</f>
        <v>11</v>
      </c>
      <c r="F1591" s="21"/>
      <c r="G1591" s="184"/>
    </row>
    <row r="1592" spans="1:7" x14ac:dyDescent="0.25">
      <c r="A1592" s="21" t="s">
        <v>67</v>
      </c>
      <c r="B1592" s="22">
        <v>22</v>
      </c>
      <c r="C1592" s="21" t="s">
        <v>78</v>
      </c>
      <c r="D1592" s="62" t="str">
        <f t="shared" si="257"/>
        <v>Только BARRE22Амортизаторы SMARTBAND</v>
      </c>
      <c r="E1592" s="92">
        <f>B1592</f>
        <v>22</v>
      </c>
      <c r="F1592" s="21"/>
      <c r="G1592" s="184"/>
    </row>
    <row r="1593" spans="1:7" x14ac:dyDescent="0.25">
      <c r="A1593" s="21" t="s">
        <v>67</v>
      </c>
      <c r="B1593" s="22">
        <v>22</v>
      </c>
      <c r="C1593" s="21" t="s">
        <v>79</v>
      </c>
      <c r="D1593" s="62" t="str">
        <f t="shared" si="257"/>
        <v>Только BARRE22Амортизаторы SMARTBAND EXTREME</v>
      </c>
      <c r="E1593" s="92">
        <f>E1592*0.2</f>
        <v>4.4000000000000004</v>
      </c>
      <c r="F1593" s="21"/>
      <c r="G1593" s="184"/>
    </row>
    <row r="1594" spans="1:7" x14ac:dyDescent="0.25">
      <c r="A1594" s="21" t="s">
        <v>67</v>
      </c>
      <c r="B1594" s="22">
        <v>22</v>
      </c>
      <c r="C1594" s="21" t="s">
        <v>77</v>
      </c>
      <c r="D1594" s="62" t="str">
        <f t="shared" si="257"/>
        <v>Только BARRE22Держатели Амортизаторов SMARTBAND RACK</v>
      </c>
      <c r="E1594" s="92">
        <v>3</v>
      </c>
      <c r="F1594" s="21"/>
      <c r="G1594" s="184"/>
    </row>
    <row r="1595" spans="1:7" x14ac:dyDescent="0.25">
      <c r="A1595" s="21" t="s">
        <v>67</v>
      </c>
      <c r="B1595" s="22">
        <v>22</v>
      </c>
      <c r="C1595" s="21" t="s">
        <v>80</v>
      </c>
      <c r="D1595" s="62" t="str">
        <f t="shared" si="257"/>
        <v>Только BARRE22Коврики MBX MAT</v>
      </c>
      <c r="E1595" s="92">
        <f>B1595</f>
        <v>22</v>
      </c>
      <c r="F1595" s="21"/>
      <c r="G1595" s="29"/>
    </row>
    <row r="1596" spans="1:7" ht="15.75" thickBot="1" x14ac:dyDescent="0.3">
      <c r="A1596" s="21" t="s">
        <v>67</v>
      </c>
      <c r="B1596" s="22">
        <v>22</v>
      </c>
      <c r="C1596" s="24" t="s">
        <v>88</v>
      </c>
      <c r="D1596" s="62" t="str">
        <f t="shared" si="257"/>
        <v>Только BARRE22Держатели ковриков MBX MAT RACK</v>
      </c>
      <c r="E1596" s="102">
        <v>1</v>
      </c>
      <c r="F1596" s="24"/>
      <c r="G1596" s="33" t="s">
        <v>19</v>
      </c>
    </row>
    <row r="1597" spans="1:7" ht="15.75" thickBot="1" x14ac:dyDescent="0.3">
      <c r="A1597" s="21" t="s">
        <v>67</v>
      </c>
      <c r="B1597" s="22">
        <v>22</v>
      </c>
      <c r="C1597" s="24"/>
      <c r="D1597" s="62" t="str">
        <f t="shared" si="257"/>
        <v>Только BARRE22</v>
      </c>
      <c r="E1597" s="102"/>
      <c r="F1597" s="24"/>
      <c r="G1597" s="33"/>
    </row>
    <row r="1598" spans="1:7" x14ac:dyDescent="0.25">
      <c r="A1598" s="21" t="s">
        <v>67</v>
      </c>
      <c r="B1598" s="22">
        <v>21</v>
      </c>
      <c r="C1598" s="39" t="s">
        <v>71</v>
      </c>
      <c r="D1598" s="62" t="str">
        <f t="shared" si="257"/>
        <v>Только BARRE21Дополнительные весовые диски 1 кг</v>
      </c>
      <c r="E1598" s="92">
        <f>B1598*2</f>
        <v>42</v>
      </c>
      <c r="F1598" s="21"/>
      <c r="G1598" s="183" t="s">
        <v>20</v>
      </c>
    </row>
    <row r="1599" spans="1:7" x14ac:dyDescent="0.25">
      <c r="A1599" s="21" t="s">
        <v>67</v>
      </c>
      <c r="B1599" s="22">
        <v>21</v>
      </c>
      <c r="C1599" s="39" t="s">
        <v>72</v>
      </c>
      <c r="D1599" s="62" t="str">
        <f t="shared" si="257"/>
        <v>Только BARRE21Дополнительные весовые диски 2,5 кг</v>
      </c>
      <c r="E1599" s="92">
        <f>E1598/2</f>
        <v>21</v>
      </c>
      <c r="F1599" s="21"/>
      <c r="G1599" s="184"/>
    </row>
    <row r="1600" spans="1:7" x14ac:dyDescent="0.25">
      <c r="A1600" s="21" t="s">
        <v>67</v>
      </c>
      <c r="B1600" s="22">
        <v>21</v>
      </c>
      <c r="C1600" s="21" t="s">
        <v>74</v>
      </c>
      <c r="D1600" s="62" t="str">
        <f t="shared" si="257"/>
        <v>Только BARRE21Весовые диски 3,7 кг</v>
      </c>
      <c r="E1600" s="92">
        <f>E1599/2</f>
        <v>10.5</v>
      </c>
      <c r="F1600" s="21"/>
      <c r="G1600" s="184"/>
    </row>
    <row r="1601" spans="1:7" x14ac:dyDescent="0.25">
      <c r="A1601" s="21" t="s">
        <v>67</v>
      </c>
      <c r="B1601" s="22">
        <v>21</v>
      </c>
      <c r="C1601" s="21" t="s">
        <v>78</v>
      </c>
      <c r="D1601" s="62" t="str">
        <f t="shared" si="257"/>
        <v>Только BARRE21Амортизаторы SMARTBAND</v>
      </c>
      <c r="E1601" s="92">
        <f>B1601</f>
        <v>21</v>
      </c>
      <c r="F1601" s="21"/>
      <c r="G1601" s="184"/>
    </row>
    <row r="1602" spans="1:7" x14ac:dyDescent="0.25">
      <c r="A1602" s="21" t="s">
        <v>67</v>
      </c>
      <c r="B1602" s="22">
        <v>21</v>
      </c>
      <c r="C1602" s="21" t="s">
        <v>79</v>
      </c>
      <c r="D1602" s="62" t="str">
        <f t="shared" si="257"/>
        <v>Только BARRE21Амортизаторы SMARTBAND EXTREME</v>
      </c>
      <c r="E1602" s="92">
        <f>E1601*0.2</f>
        <v>4.2</v>
      </c>
      <c r="F1602" s="21"/>
      <c r="G1602" s="184"/>
    </row>
    <row r="1603" spans="1:7" x14ac:dyDescent="0.25">
      <c r="A1603" s="21" t="s">
        <v>67</v>
      </c>
      <c r="B1603" s="22">
        <v>21</v>
      </c>
      <c r="C1603" s="21" t="s">
        <v>77</v>
      </c>
      <c r="D1603" s="62" t="str">
        <f t="shared" si="257"/>
        <v>Только BARRE21Держатели Амортизаторов SMARTBAND RACK</v>
      </c>
      <c r="E1603" s="92">
        <v>3</v>
      </c>
      <c r="F1603" s="21"/>
      <c r="G1603" s="184"/>
    </row>
    <row r="1604" spans="1:7" x14ac:dyDescent="0.25">
      <c r="A1604" s="21" t="s">
        <v>67</v>
      </c>
      <c r="B1604" s="22">
        <v>21</v>
      </c>
      <c r="C1604" s="21" t="s">
        <v>80</v>
      </c>
      <c r="D1604" s="62" t="str">
        <f t="shared" si="257"/>
        <v>Только BARRE21Коврики MBX MAT</v>
      </c>
      <c r="E1604" s="92">
        <f>B1604</f>
        <v>21</v>
      </c>
      <c r="F1604" s="21"/>
      <c r="G1604" s="29"/>
    </row>
    <row r="1605" spans="1:7" ht="15.75" thickBot="1" x14ac:dyDescent="0.3">
      <c r="A1605" s="21" t="s">
        <v>67</v>
      </c>
      <c r="B1605" s="22">
        <v>21</v>
      </c>
      <c r="C1605" s="24" t="s">
        <v>88</v>
      </c>
      <c r="D1605" s="62" t="str">
        <f t="shared" si="257"/>
        <v>Только BARRE21Держатели ковриков MBX MAT RACK</v>
      </c>
      <c r="E1605" s="102">
        <v>1</v>
      </c>
      <c r="F1605" s="24"/>
      <c r="G1605" s="33" t="s">
        <v>19</v>
      </c>
    </row>
    <row r="1606" spans="1:7" ht="15.75" thickBot="1" x14ac:dyDescent="0.3">
      <c r="A1606" s="21" t="s">
        <v>67</v>
      </c>
      <c r="B1606" s="22">
        <v>21</v>
      </c>
      <c r="C1606" s="24"/>
      <c r="D1606" s="62" t="str">
        <f t="shared" si="257"/>
        <v>Только BARRE21</v>
      </c>
      <c r="E1606" s="102"/>
      <c r="F1606" s="24"/>
      <c r="G1606" s="33"/>
    </row>
    <row r="1607" spans="1:7" ht="11.1" customHeight="1" x14ac:dyDescent="0.25">
      <c r="A1607" s="21" t="s">
        <v>67</v>
      </c>
      <c r="B1607" s="22">
        <v>20</v>
      </c>
      <c r="C1607" s="39" t="s">
        <v>71</v>
      </c>
      <c r="D1607" s="62" t="str">
        <f t="shared" si="257"/>
        <v>Только BARRE20Дополнительные весовые диски 1 кг</v>
      </c>
      <c r="E1607" s="92">
        <f>B1607*2</f>
        <v>40</v>
      </c>
      <c r="F1607" s="21"/>
      <c r="G1607" s="183" t="s">
        <v>20</v>
      </c>
    </row>
    <row r="1608" spans="1:7" x14ac:dyDescent="0.25">
      <c r="A1608" s="21" t="s">
        <v>67</v>
      </c>
      <c r="B1608" s="22">
        <v>20</v>
      </c>
      <c r="C1608" s="39" t="s">
        <v>72</v>
      </c>
      <c r="D1608" s="62" t="str">
        <f t="shared" si="257"/>
        <v>Только BARRE20Дополнительные весовые диски 2,5 кг</v>
      </c>
      <c r="E1608" s="92">
        <f>E1607/2</f>
        <v>20</v>
      </c>
      <c r="F1608" s="21"/>
      <c r="G1608" s="184"/>
    </row>
    <row r="1609" spans="1:7" x14ac:dyDescent="0.25">
      <c r="A1609" s="21" t="s">
        <v>67</v>
      </c>
      <c r="B1609" s="22">
        <v>20</v>
      </c>
      <c r="C1609" s="21" t="s">
        <v>74</v>
      </c>
      <c r="D1609" s="62" t="str">
        <f t="shared" si="257"/>
        <v>Только BARRE20Весовые диски 3,7 кг</v>
      </c>
      <c r="E1609" s="92">
        <f>E1608/2</f>
        <v>10</v>
      </c>
      <c r="F1609" s="21"/>
      <c r="G1609" s="184"/>
    </row>
    <row r="1610" spans="1:7" x14ac:dyDescent="0.25">
      <c r="A1610" s="21" t="s">
        <v>67</v>
      </c>
      <c r="B1610" s="22">
        <v>20</v>
      </c>
      <c r="C1610" s="21" t="s">
        <v>78</v>
      </c>
      <c r="D1610" s="62" t="str">
        <f t="shared" si="257"/>
        <v>Только BARRE20Амортизаторы SMARTBAND</v>
      </c>
      <c r="E1610" s="92">
        <f>B1610</f>
        <v>20</v>
      </c>
      <c r="F1610" s="21"/>
      <c r="G1610" s="184"/>
    </row>
    <row r="1611" spans="1:7" x14ac:dyDescent="0.25">
      <c r="A1611" s="21" t="s">
        <v>67</v>
      </c>
      <c r="B1611" s="22">
        <v>20</v>
      </c>
      <c r="C1611" s="21" t="s">
        <v>79</v>
      </c>
      <c r="D1611" s="62" t="str">
        <f t="shared" si="257"/>
        <v>Только BARRE20Амортизаторы SMARTBAND EXTREME</v>
      </c>
      <c r="E1611" s="92">
        <f>E1610*0.2</f>
        <v>4</v>
      </c>
      <c r="F1611" s="21"/>
      <c r="G1611" s="184"/>
    </row>
    <row r="1612" spans="1:7" x14ac:dyDescent="0.25">
      <c r="A1612" s="21" t="s">
        <v>67</v>
      </c>
      <c r="B1612" s="22">
        <v>20</v>
      </c>
      <c r="C1612" s="21" t="s">
        <v>77</v>
      </c>
      <c r="D1612" s="62" t="str">
        <f t="shared" si="257"/>
        <v>Только BARRE20Держатели Амортизаторов SMARTBAND RACK</v>
      </c>
      <c r="E1612" s="92">
        <v>3</v>
      </c>
      <c r="F1612" s="21"/>
      <c r="G1612" s="184"/>
    </row>
    <row r="1613" spans="1:7" x14ac:dyDescent="0.25">
      <c r="A1613" s="21" t="s">
        <v>67</v>
      </c>
      <c r="B1613" s="22">
        <v>20</v>
      </c>
      <c r="C1613" s="21" t="s">
        <v>80</v>
      </c>
      <c r="D1613" s="62" t="str">
        <f t="shared" si="257"/>
        <v>Только BARRE20Коврики MBX MAT</v>
      </c>
      <c r="E1613" s="92">
        <f>B1613</f>
        <v>20</v>
      </c>
      <c r="F1613" s="21"/>
      <c r="G1613" s="29"/>
    </row>
    <row r="1614" spans="1:7" ht="15.75" thickBot="1" x14ac:dyDescent="0.3">
      <c r="A1614" s="21" t="s">
        <v>67</v>
      </c>
      <c r="B1614" s="22">
        <v>20</v>
      </c>
      <c r="C1614" s="24" t="s">
        <v>88</v>
      </c>
      <c r="D1614" s="62" t="str">
        <f t="shared" si="257"/>
        <v>Только BARRE20Держатели ковриков MBX MAT RACK</v>
      </c>
      <c r="E1614" s="102">
        <v>1</v>
      </c>
      <c r="F1614" s="24"/>
      <c r="G1614" s="33" t="s">
        <v>19</v>
      </c>
    </row>
    <row r="1615" spans="1:7" ht="15.75" thickBot="1" x14ac:dyDescent="0.3">
      <c r="A1615" s="21" t="s">
        <v>67</v>
      </c>
      <c r="B1615" s="22">
        <v>20</v>
      </c>
      <c r="C1615" s="24"/>
      <c r="D1615" s="62" t="str">
        <f t="shared" si="257"/>
        <v>Только BARRE20</v>
      </c>
      <c r="E1615" s="102"/>
      <c r="F1615" s="24"/>
      <c r="G1615" s="33"/>
    </row>
    <row r="1616" spans="1:7" x14ac:dyDescent="0.25">
      <c r="A1616" s="21" t="s">
        <v>67</v>
      </c>
      <c r="B1616" s="22">
        <v>19</v>
      </c>
      <c r="C1616" s="39" t="s">
        <v>71</v>
      </c>
      <c r="D1616" s="62" t="str">
        <f t="shared" si="257"/>
        <v>Только BARRE19Дополнительные весовые диски 1 кг</v>
      </c>
      <c r="E1616" s="92">
        <f>B1616*2</f>
        <v>38</v>
      </c>
      <c r="F1616" s="21"/>
      <c r="G1616" s="183" t="s">
        <v>20</v>
      </c>
    </row>
    <row r="1617" spans="1:7" x14ac:dyDescent="0.25">
      <c r="A1617" s="21" t="s">
        <v>67</v>
      </c>
      <c r="B1617" s="22">
        <v>19</v>
      </c>
      <c r="C1617" s="39" t="s">
        <v>72</v>
      </c>
      <c r="D1617" s="62" t="str">
        <f t="shared" si="257"/>
        <v>Только BARRE19Дополнительные весовые диски 2,5 кг</v>
      </c>
      <c r="E1617" s="92">
        <f>E1616/2</f>
        <v>19</v>
      </c>
      <c r="F1617" s="21"/>
      <c r="G1617" s="184"/>
    </row>
    <row r="1618" spans="1:7" x14ac:dyDescent="0.25">
      <c r="A1618" s="21" t="s">
        <v>67</v>
      </c>
      <c r="B1618" s="22">
        <v>19</v>
      </c>
      <c r="C1618" s="21" t="s">
        <v>74</v>
      </c>
      <c r="D1618" s="62" t="str">
        <f t="shared" si="257"/>
        <v>Только BARRE19Весовые диски 3,7 кг</v>
      </c>
      <c r="E1618" s="92">
        <f>E1617/2</f>
        <v>9.5</v>
      </c>
      <c r="F1618" s="21"/>
      <c r="G1618" s="184"/>
    </row>
    <row r="1619" spans="1:7" x14ac:dyDescent="0.25">
      <c r="A1619" s="21" t="s">
        <v>67</v>
      </c>
      <c r="B1619" s="22">
        <v>19</v>
      </c>
      <c r="C1619" s="21" t="s">
        <v>78</v>
      </c>
      <c r="D1619" s="62" t="str">
        <f t="shared" si="257"/>
        <v>Только BARRE19Амортизаторы SMARTBAND</v>
      </c>
      <c r="E1619" s="92">
        <f>B1619</f>
        <v>19</v>
      </c>
      <c r="F1619" s="21"/>
      <c r="G1619" s="184"/>
    </row>
    <row r="1620" spans="1:7" x14ac:dyDescent="0.25">
      <c r="A1620" s="21" t="s">
        <v>67</v>
      </c>
      <c r="B1620" s="22">
        <v>19</v>
      </c>
      <c r="C1620" s="21" t="s">
        <v>79</v>
      </c>
      <c r="D1620" s="62" t="str">
        <f t="shared" si="257"/>
        <v>Только BARRE19Амортизаторы SMARTBAND EXTREME</v>
      </c>
      <c r="E1620" s="92">
        <f>E1619*0.2</f>
        <v>3.8000000000000003</v>
      </c>
      <c r="F1620" s="21"/>
      <c r="G1620" s="184"/>
    </row>
    <row r="1621" spans="1:7" x14ac:dyDescent="0.25">
      <c r="A1621" s="21" t="s">
        <v>67</v>
      </c>
      <c r="B1621" s="22">
        <v>19</v>
      </c>
      <c r="C1621" s="21" t="s">
        <v>77</v>
      </c>
      <c r="D1621" s="62" t="str">
        <f t="shared" si="257"/>
        <v>Только BARRE19Держатели Амортизаторов SMARTBAND RACK</v>
      </c>
      <c r="E1621" s="92">
        <v>3</v>
      </c>
      <c r="F1621" s="21"/>
      <c r="G1621" s="184"/>
    </row>
    <row r="1622" spans="1:7" x14ac:dyDescent="0.25">
      <c r="A1622" s="21" t="s">
        <v>67</v>
      </c>
      <c r="B1622" s="22">
        <v>19</v>
      </c>
      <c r="C1622" s="21" t="s">
        <v>80</v>
      </c>
      <c r="D1622" s="62" t="str">
        <f t="shared" si="257"/>
        <v>Только BARRE19Коврики MBX MAT</v>
      </c>
      <c r="E1622" s="92">
        <f>B1622</f>
        <v>19</v>
      </c>
      <c r="F1622" s="21"/>
      <c r="G1622" s="29"/>
    </row>
    <row r="1623" spans="1:7" ht="15.75" thickBot="1" x14ac:dyDescent="0.3">
      <c r="A1623" s="21" t="s">
        <v>67</v>
      </c>
      <c r="B1623" s="22">
        <v>19</v>
      </c>
      <c r="C1623" s="24" t="s">
        <v>88</v>
      </c>
      <c r="D1623" s="62" t="str">
        <f t="shared" si="257"/>
        <v>Только BARRE19Держатели ковриков MBX MAT RACK</v>
      </c>
      <c r="E1623" s="102">
        <v>1</v>
      </c>
      <c r="F1623" s="24"/>
      <c r="G1623" s="33" t="s">
        <v>19</v>
      </c>
    </row>
    <row r="1624" spans="1:7" ht="15.75" thickBot="1" x14ac:dyDescent="0.3">
      <c r="A1624" s="21" t="s">
        <v>67</v>
      </c>
      <c r="B1624" s="22">
        <v>19</v>
      </c>
      <c r="C1624" s="24"/>
      <c r="D1624" s="62" t="str">
        <f t="shared" si="257"/>
        <v>Только BARRE19</v>
      </c>
      <c r="E1624" s="102"/>
      <c r="F1624" s="24"/>
      <c r="G1624" s="33"/>
    </row>
    <row r="1625" spans="1:7" ht="11.1" customHeight="1" x14ac:dyDescent="0.25">
      <c r="A1625" s="21" t="s">
        <v>67</v>
      </c>
      <c r="B1625" s="22">
        <v>18</v>
      </c>
      <c r="C1625" s="39" t="s">
        <v>71</v>
      </c>
      <c r="D1625" s="62" t="str">
        <f t="shared" si="257"/>
        <v>Только BARRE18Дополнительные весовые диски 1 кг</v>
      </c>
      <c r="E1625" s="92">
        <f>B1625*2</f>
        <v>36</v>
      </c>
      <c r="F1625" s="21"/>
      <c r="G1625" s="183" t="s">
        <v>20</v>
      </c>
    </row>
    <row r="1626" spans="1:7" x14ac:dyDescent="0.25">
      <c r="A1626" s="21" t="s">
        <v>67</v>
      </c>
      <c r="B1626" s="22">
        <v>18</v>
      </c>
      <c r="C1626" s="39" t="s">
        <v>72</v>
      </c>
      <c r="D1626" s="62" t="str">
        <f t="shared" si="257"/>
        <v>Только BARRE18Дополнительные весовые диски 2,5 кг</v>
      </c>
      <c r="E1626" s="92">
        <f>E1625/2</f>
        <v>18</v>
      </c>
      <c r="F1626" s="21"/>
      <c r="G1626" s="184"/>
    </row>
    <row r="1627" spans="1:7" x14ac:dyDescent="0.25">
      <c r="A1627" s="21" t="s">
        <v>67</v>
      </c>
      <c r="B1627" s="22">
        <v>18</v>
      </c>
      <c r="C1627" s="21" t="s">
        <v>74</v>
      </c>
      <c r="D1627" s="62" t="str">
        <f t="shared" si="257"/>
        <v>Только BARRE18Весовые диски 3,7 кг</v>
      </c>
      <c r="E1627" s="92">
        <f>E1626/2</f>
        <v>9</v>
      </c>
      <c r="F1627" s="21"/>
      <c r="G1627" s="184"/>
    </row>
    <row r="1628" spans="1:7" x14ac:dyDescent="0.25">
      <c r="A1628" s="21" t="s">
        <v>67</v>
      </c>
      <c r="B1628" s="22">
        <v>18</v>
      </c>
      <c r="C1628" s="21" t="s">
        <v>78</v>
      </c>
      <c r="D1628" s="62" t="str">
        <f t="shared" si="257"/>
        <v>Только BARRE18Амортизаторы SMARTBAND</v>
      </c>
      <c r="E1628" s="92">
        <f>B1628</f>
        <v>18</v>
      </c>
      <c r="F1628" s="21"/>
      <c r="G1628" s="184"/>
    </row>
    <row r="1629" spans="1:7" x14ac:dyDescent="0.25">
      <c r="A1629" s="21" t="s">
        <v>67</v>
      </c>
      <c r="B1629" s="22">
        <v>18</v>
      </c>
      <c r="C1629" s="21" t="s">
        <v>79</v>
      </c>
      <c r="D1629" s="62" t="str">
        <f t="shared" si="257"/>
        <v>Только BARRE18Амортизаторы SMARTBAND EXTREME</v>
      </c>
      <c r="E1629" s="92">
        <v>2</v>
      </c>
      <c r="F1629" s="21"/>
      <c r="G1629" s="184"/>
    </row>
    <row r="1630" spans="1:7" x14ac:dyDescent="0.25">
      <c r="A1630" s="21" t="s">
        <v>67</v>
      </c>
      <c r="B1630" s="22">
        <v>18</v>
      </c>
      <c r="C1630" s="21" t="s">
        <v>77</v>
      </c>
      <c r="D1630" s="62" t="str">
        <f t="shared" si="257"/>
        <v>Только BARRE18Держатели Амортизаторов SMARTBAND RACK</v>
      </c>
      <c r="E1630" s="92">
        <v>2</v>
      </c>
      <c r="F1630" s="21"/>
      <c r="G1630" s="184"/>
    </row>
    <row r="1631" spans="1:7" x14ac:dyDescent="0.25">
      <c r="A1631" s="21" t="s">
        <v>67</v>
      </c>
      <c r="B1631" s="22">
        <v>18</v>
      </c>
      <c r="C1631" s="21" t="s">
        <v>80</v>
      </c>
      <c r="D1631" s="62" t="str">
        <f t="shared" si="257"/>
        <v>Только BARRE18Коврики MBX MAT</v>
      </c>
      <c r="E1631" s="92">
        <f>B1631</f>
        <v>18</v>
      </c>
      <c r="F1631" s="21"/>
      <c r="G1631" s="29"/>
    </row>
    <row r="1632" spans="1:7" ht="15.75" thickBot="1" x14ac:dyDescent="0.3">
      <c r="A1632" s="21" t="s">
        <v>67</v>
      </c>
      <c r="B1632" s="22">
        <v>18</v>
      </c>
      <c r="C1632" s="24" t="s">
        <v>88</v>
      </c>
      <c r="D1632" s="62" t="str">
        <f t="shared" si="257"/>
        <v>Только BARRE18Держатели ковриков MBX MAT RACK</v>
      </c>
      <c r="E1632" s="102">
        <v>1</v>
      </c>
      <c r="F1632" s="24"/>
      <c r="G1632" s="33" t="s">
        <v>19</v>
      </c>
    </row>
    <row r="1633" spans="1:7" ht="15.75" thickBot="1" x14ac:dyDescent="0.3">
      <c r="A1633" s="21" t="s">
        <v>67</v>
      </c>
      <c r="B1633" s="22">
        <v>18</v>
      </c>
      <c r="C1633" s="24"/>
      <c r="D1633" s="62" t="str">
        <f t="shared" si="257"/>
        <v>Только BARRE18</v>
      </c>
      <c r="E1633" s="102"/>
      <c r="F1633" s="24"/>
      <c r="G1633" s="33"/>
    </row>
    <row r="1634" spans="1:7" x14ac:dyDescent="0.25">
      <c r="A1634" s="21" t="s">
        <v>67</v>
      </c>
      <c r="B1634" s="22">
        <v>17</v>
      </c>
      <c r="C1634" s="39" t="s">
        <v>71</v>
      </c>
      <c r="D1634" s="62" t="str">
        <f t="shared" si="257"/>
        <v>Только BARRE17Дополнительные весовые диски 1 кг</v>
      </c>
      <c r="E1634" s="92">
        <f>B1634*2</f>
        <v>34</v>
      </c>
      <c r="F1634" s="21"/>
      <c r="G1634" s="183" t="s">
        <v>20</v>
      </c>
    </row>
    <row r="1635" spans="1:7" x14ac:dyDescent="0.25">
      <c r="A1635" s="21" t="s">
        <v>67</v>
      </c>
      <c r="B1635" s="22">
        <v>17</v>
      </c>
      <c r="C1635" s="39" t="s">
        <v>72</v>
      </c>
      <c r="D1635" s="62" t="str">
        <f t="shared" si="257"/>
        <v>Только BARRE17Дополнительные весовые диски 2,5 кг</v>
      </c>
      <c r="E1635" s="92">
        <f>E1634/2</f>
        <v>17</v>
      </c>
      <c r="F1635" s="21"/>
      <c r="G1635" s="184"/>
    </row>
    <row r="1636" spans="1:7" x14ac:dyDescent="0.25">
      <c r="A1636" s="21" t="s">
        <v>67</v>
      </c>
      <c r="B1636" s="22">
        <v>17</v>
      </c>
      <c r="C1636" s="21" t="s">
        <v>74</v>
      </c>
      <c r="D1636" s="62" t="str">
        <f t="shared" si="257"/>
        <v>Только BARRE17Весовые диски 3,7 кг</v>
      </c>
      <c r="E1636" s="92">
        <f>E1635/2</f>
        <v>8.5</v>
      </c>
      <c r="F1636" s="21"/>
      <c r="G1636" s="184"/>
    </row>
    <row r="1637" spans="1:7" x14ac:dyDescent="0.25">
      <c r="A1637" s="21" t="s">
        <v>67</v>
      </c>
      <c r="B1637" s="22">
        <v>17</v>
      </c>
      <c r="C1637" s="21" t="s">
        <v>78</v>
      </c>
      <c r="D1637" s="62" t="str">
        <f t="shared" si="257"/>
        <v>Только BARRE17Амортизаторы SMARTBAND</v>
      </c>
      <c r="E1637" s="92">
        <f>B1637</f>
        <v>17</v>
      </c>
      <c r="F1637" s="21"/>
      <c r="G1637" s="184"/>
    </row>
    <row r="1638" spans="1:7" x14ac:dyDescent="0.25">
      <c r="A1638" s="21" t="s">
        <v>67</v>
      </c>
      <c r="B1638" s="22">
        <v>17</v>
      </c>
      <c r="C1638" s="21" t="s">
        <v>79</v>
      </c>
      <c r="D1638" s="62" t="str">
        <f t="shared" si="257"/>
        <v>Только BARRE17Амортизаторы SMARTBAND EXTREME</v>
      </c>
      <c r="E1638" s="92">
        <f>E1637*0.2</f>
        <v>3.4000000000000004</v>
      </c>
      <c r="F1638" s="21"/>
      <c r="G1638" s="184"/>
    </row>
    <row r="1639" spans="1:7" x14ac:dyDescent="0.25">
      <c r="A1639" s="21" t="s">
        <v>67</v>
      </c>
      <c r="B1639" s="22">
        <v>17</v>
      </c>
      <c r="C1639" s="21" t="s">
        <v>77</v>
      </c>
      <c r="D1639" s="62" t="str">
        <f t="shared" si="257"/>
        <v>Только BARRE17Держатели Амортизаторов SMARTBAND RACK</v>
      </c>
      <c r="E1639" s="92">
        <v>2</v>
      </c>
      <c r="F1639" s="21"/>
      <c r="G1639" s="184"/>
    </row>
    <row r="1640" spans="1:7" x14ac:dyDescent="0.25">
      <c r="A1640" s="21" t="s">
        <v>67</v>
      </c>
      <c r="B1640" s="22">
        <v>17</v>
      </c>
      <c r="C1640" s="21" t="s">
        <v>80</v>
      </c>
      <c r="D1640" s="62" t="str">
        <f t="shared" si="257"/>
        <v>Только BARRE17Коврики MBX MAT</v>
      </c>
      <c r="E1640" s="92">
        <f>B1640</f>
        <v>17</v>
      </c>
      <c r="F1640" s="21"/>
      <c r="G1640" s="29"/>
    </row>
    <row r="1641" spans="1:7" ht="15.75" thickBot="1" x14ac:dyDescent="0.3">
      <c r="A1641" s="21" t="s">
        <v>67</v>
      </c>
      <c r="B1641" s="22">
        <v>17</v>
      </c>
      <c r="C1641" s="24" t="s">
        <v>88</v>
      </c>
      <c r="D1641" s="62" t="str">
        <f t="shared" si="257"/>
        <v>Только BARRE17Держатели ковриков MBX MAT RACK</v>
      </c>
      <c r="E1641" s="102">
        <v>1</v>
      </c>
      <c r="F1641" s="24"/>
      <c r="G1641" s="33" t="s">
        <v>19</v>
      </c>
    </row>
    <row r="1642" spans="1:7" ht="15.75" thickBot="1" x14ac:dyDescent="0.3">
      <c r="A1642" s="21" t="s">
        <v>67</v>
      </c>
      <c r="B1642" s="22">
        <v>17</v>
      </c>
      <c r="C1642" s="24"/>
      <c r="D1642" s="62" t="str">
        <f t="shared" si="257"/>
        <v>Только BARRE17</v>
      </c>
      <c r="E1642" s="102"/>
      <c r="F1642" s="24"/>
      <c r="G1642" s="33"/>
    </row>
    <row r="1643" spans="1:7" ht="11.1" customHeight="1" x14ac:dyDescent="0.25">
      <c r="A1643" s="21" t="s">
        <v>67</v>
      </c>
      <c r="B1643" s="22">
        <v>16</v>
      </c>
      <c r="C1643" s="39" t="s">
        <v>71</v>
      </c>
      <c r="D1643" s="62" t="str">
        <f t="shared" si="257"/>
        <v>Только BARRE16Дополнительные весовые диски 1 кг</v>
      </c>
      <c r="E1643" s="92">
        <f>B1643*2</f>
        <v>32</v>
      </c>
      <c r="F1643" s="21"/>
      <c r="G1643" s="183" t="s">
        <v>20</v>
      </c>
    </row>
    <row r="1644" spans="1:7" x14ac:dyDescent="0.25">
      <c r="A1644" s="21" t="s">
        <v>67</v>
      </c>
      <c r="B1644" s="22">
        <v>16</v>
      </c>
      <c r="C1644" s="39" t="s">
        <v>72</v>
      </c>
      <c r="D1644" s="62" t="str">
        <f t="shared" si="257"/>
        <v>Только BARRE16Дополнительные весовые диски 2,5 кг</v>
      </c>
      <c r="E1644" s="92">
        <f>E1643/2</f>
        <v>16</v>
      </c>
      <c r="F1644" s="21"/>
      <c r="G1644" s="184"/>
    </row>
    <row r="1645" spans="1:7" x14ac:dyDescent="0.25">
      <c r="A1645" s="21" t="s">
        <v>67</v>
      </c>
      <c r="B1645" s="22">
        <v>16</v>
      </c>
      <c r="C1645" s="21" t="s">
        <v>74</v>
      </c>
      <c r="D1645" s="62" t="str">
        <f t="shared" si="257"/>
        <v>Только BARRE16Весовые диски 3,7 кг</v>
      </c>
      <c r="E1645" s="92">
        <f>E1644/2</f>
        <v>8</v>
      </c>
      <c r="F1645" s="21"/>
      <c r="G1645" s="184"/>
    </row>
    <row r="1646" spans="1:7" x14ac:dyDescent="0.25">
      <c r="A1646" s="21" t="s">
        <v>67</v>
      </c>
      <c r="B1646" s="22">
        <v>16</v>
      </c>
      <c r="C1646" s="21" t="s">
        <v>78</v>
      </c>
      <c r="D1646" s="62" t="str">
        <f t="shared" si="257"/>
        <v>Только BARRE16Амортизаторы SMARTBAND</v>
      </c>
      <c r="E1646" s="92">
        <f>B1646</f>
        <v>16</v>
      </c>
      <c r="F1646" s="21"/>
      <c r="G1646" s="184"/>
    </row>
    <row r="1647" spans="1:7" x14ac:dyDescent="0.25">
      <c r="A1647" s="21" t="s">
        <v>67</v>
      </c>
      <c r="B1647" s="22">
        <v>16</v>
      </c>
      <c r="C1647" s="21" t="s">
        <v>79</v>
      </c>
      <c r="D1647" s="62" t="str">
        <f t="shared" si="257"/>
        <v>Только BARRE16Амортизаторы SMARTBAND EXTREME</v>
      </c>
      <c r="E1647" s="92">
        <f>E1646*0.2</f>
        <v>3.2</v>
      </c>
      <c r="F1647" s="21"/>
      <c r="G1647" s="184"/>
    </row>
    <row r="1648" spans="1:7" x14ac:dyDescent="0.25">
      <c r="A1648" s="21" t="s">
        <v>67</v>
      </c>
      <c r="B1648" s="22">
        <v>16</v>
      </c>
      <c r="C1648" s="21" t="s">
        <v>77</v>
      </c>
      <c r="D1648" s="62" t="str">
        <f t="shared" ref="D1648:D1711" si="258">A1648&amp;B1648&amp;C1648</f>
        <v>Только BARRE16Держатели Амортизаторов SMARTBAND RACK</v>
      </c>
      <c r="E1648" s="92">
        <v>2</v>
      </c>
      <c r="F1648" s="21"/>
      <c r="G1648" s="184"/>
    </row>
    <row r="1649" spans="1:7" x14ac:dyDescent="0.25">
      <c r="A1649" s="21" t="s">
        <v>67</v>
      </c>
      <c r="B1649" s="22">
        <v>16</v>
      </c>
      <c r="C1649" s="21" t="s">
        <v>80</v>
      </c>
      <c r="D1649" s="62" t="str">
        <f t="shared" si="258"/>
        <v>Только BARRE16Коврики MBX MAT</v>
      </c>
      <c r="E1649" s="92">
        <f>B1649</f>
        <v>16</v>
      </c>
      <c r="F1649" s="21"/>
      <c r="G1649" s="29"/>
    </row>
    <row r="1650" spans="1:7" ht="15.75" thickBot="1" x14ac:dyDescent="0.3">
      <c r="A1650" s="21" t="s">
        <v>67</v>
      </c>
      <c r="B1650" s="22">
        <v>16</v>
      </c>
      <c r="C1650" s="24" t="s">
        <v>88</v>
      </c>
      <c r="D1650" s="62" t="str">
        <f t="shared" si="258"/>
        <v>Только BARRE16Держатели ковриков MBX MAT RACK</v>
      </c>
      <c r="E1650" s="102">
        <v>1</v>
      </c>
      <c r="F1650" s="24"/>
      <c r="G1650" s="33" t="s">
        <v>19</v>
      </c>
    </row>
    <row r="1651" spans="1:7" ht="15.75" thickBot="1" x14ac:dyDescent="0.3">
      <c r="A1651" s="21" t="s">
        <v>67</v>
      </c>
      <c r="B1651" s="22">
        <v>16</v>
      </c>
      <c r="C1651" s="24"/>
      <c r="D1651" s="62" t="str">
        <f t="shared" si="258"/>
        <v>Только BARRE16</v>
      </c>
      <c r="E1651" s="102"/>
      <c r="F1651" s="24"/>
      <c r="G1651" s="33"/>
    </row>
    <row r="1652" spans="1:7" x14ac:dyDescent="0.25">
      <c r="A1652" s="21" t="s">
        <v>67</v>
      </c>
      <c r="B1652" s="22">
        <v>15</v>
      </c>
      <c r="C1652" s="39" t="s">
        <v>71</v>
      </c>
      <c r="D1652" s="62" t="str">
        <f t="shared" si="258"/>
        <v>Только BARRE15Дополнительные весовые диски 1 кг</v>
      </c>
      <c r="E1652" s="92">
        <f>B1652*2</f>
        <v>30</v>
      </c>
      <c r="F1652" s="21"/>
      <c r="G1652" s="183" t="s">
        <v>20</v>
      </c>
    </row>
    <row r="1653" spans="1:7" x14ac:dyDescent="0.25">
      <c r="A1653" s="21" t="s">
        <v>67</v>
      </c>
      <c r="B1653" s="22">
        <v>15</v>
      </c>
      <c r="C1653" s="39" t="s">
        <v>72</v>
      </c>
      <c r="D1653" s="62" t="str">
        <f t="shared" si="258"/>
        <v>Только BARRE15Дополнительные весовые диски 2,5 кг</v>
      </c>
      <c r="E1653" s="92">
        <f>E1652/2</f>
        <v>15</v>
      </c>
      <c r="F1653" s="21"/>
      <c r="G1653" s="184"/>
    </row>
    <row r="1654" spans="1:7" x14ac:dyDescent="0.25">
      <c r="A1654" s="21" t="s">
        <v>67</v>
      </c>
      <c r="B1654" s="22">
        <v>15</v>
      </c>
      <c r="C1654" s="21" t="s">
        <v>74</v>
      </c>
      <c r="D1654" s="62" t="str">
        <f t="shared" si="258"/>
        <v>Только BARRE15Весовые диски 3,7 кг</v>
      </c>
      <c r="E1654" s="92">
        <f>E1653/2</f>
        <v>7.5</v>
      </c>
      <c r="F1654" s="21"/>
      <c r="G1654" s="184"/>
    </row>
    <row r="1655" spans="1:7" x14ac:dyDescent="0.25">
      <c r="A1655" s="21" t="s">
        <v>67</v>
      </c>
      <c r="B1655" s="22">
        <v>15</v>
      </c>
      <c r="C1655" s="21" t="s">
        <v>78</v>
      </c>
      <c r="D1655" s="62" t="str">
        <f t="shared" si="258"/>
        <v>Только BARRE15Амортизаторы SMARTBAND</v>
      </c>
      <c r="E1655" s="92">
        <f>B1655</f>
        <v>15</v>
      </c>
      <c r="F1655" s="21"/>
      <c r="G1655" s="184"/>
    </row>
    <row r="1656" spans="1:7" x14ac:dyDescent="0.25">
      <c r="A1656" s="21" t="s">
        <v>67</v>
      </c>
      <c r="B1656" s="22">
        <v>15</v>
      </c>
      <c r="C1656" s="21" t="s">
        <v>79</v>
      </c>
      <c r="D1656" s="62" t="str">
        <f t="shared" si="258"/>
        <v>Только BARRE15Амортизаторы SMARTBAND EXTREME</v>
      </c>
      <c r="E1656" s="92">
        <f>E1655*0.2</f>
        <v>3</v>
      </c>
      <c r="F1656" s="21"/>
      <c r="G1656" s="184"/>
    </row>
    <row r="1657" spans="1:7" x14ac:dyDescent="0.25">
      <c r="A1657" s="21" t="s">
        <v>67</v>
      </c>
      <c r="B1657" s="22">
        <v>15</v>
      </c>
      <c r="C1657" s="21" t="s">
        <v>77</v>
      </c>
      <c r="D1657" s="62" t="str">
        <f t="shared" si="258"/>
        <v>Только BARRE15Держатели Амортизаторов SMARTBAND RACK</v>
      </c>
      <c r="E1657" s="92">
        <v>2</v>
      </c>
      <c r="F1657" s="21"/>
      <c r="G1657" s="184"/>
    </row>
    <row r="1658" spans="1:7" x14ac:dyDescent="0.25">
      <c r="A1658" s="21" t="s">
        <v>67</v>
      </c>
      <c r="B1658" s="22">
        <v>15</v>
      </c>
      <c r="C1658" s="21" t="s">
        <v>80</v>
      </c>
      <c r="D1658" s="62" t="str">
        <f t="shared" si="258"/>
        <v>Только BARRE15Коврики MBX MAT</v>
      </c>
      <c r="E1658" s="92">
        <f>B1658</f>
        <v>15</v>
      </c>
      <c r="F1658" s="21"/>
      <c r="G1658" s="29"/>
    </row>
    <row r="1659" spans="1:7" ht="15.75" thickBot="1" x14ac:dyDescent="0.3">
      <c r="A1659" s="21" t="s">
        <v>67</v>
      </c>
      <c r="B1659" s="22">
        <v>15</v>
      </c>
      <c r="C1659" s="24" t="s">
        <v>88</v>
      </c>
      <c r="D1659" s="62" t="str">
        <f t="shared" si="258"/>
        <v>Только BARRE15Держатели ковриков MBX MAT RACK</v>
      </c>
      <c r="E1659" s="102">
        <v>1</v>
      </c>
      <c r="F1659" s="24"/>
      <c r="G1659" s="33" t="s">
        <v>19</v>
      </c>
    </row>
    <row r="1660" spans="1:7" ht="15.75" thickBot="1" x14ac:dyDescent="0.3">
      <c r="A1660" s="21" t="s">
        <v>67</v>
      </c>
      <c r="B1660" s="22">
        <v>15</v>
      </c>
      <c r="C1660" s="24"/>
      <c r="D1660" s="62" t="str">
        <f t="shared" si="258"/>
        <v>Только BARRE15</v>
      </c>
      <c r="E1660" s="102"/>
      <c r="F1660" s="24"/>
      <c r="G1660" s="33"/>
    </row>
    <row r="1661" spans="1:7" ht="11.1" customHeight="1" x14ac:dyDescent="0.25">
      <c r="A1661" s="21" t="s">
        <v>67</v>
      </c>
      <c r="B1661" s="22">
        <v>14</v>
      </c>
      <c r="C1661" s="39" t="s">
        <v>71</v>
      </c>
      <c r="D1661" s="62" t="str">
        <f t="shared" si="258"/>
        <v>Только BARRE14Дополнительные весовые диски 1 кг</v>
      </c>
      <c r="E1661" s="92">
        <f>B1661*2</f>
        <v>28</v>
      </c>
      <c r="F1661" s="21"/>
      <c r="G1661" s="183" t="s">
        <v>20</v>
      </c>
    </row>
    <row r="1662" spans="1:7" x14ac:dyDescent="0.25">
      <c r="A1662" s="21" t="s">
        <v>67</v>
      </c>
      <c r="B1662" s="22">
        <v>14</v>
      </c>
      <c r="C1662" s="39" t="s">
        <v>72</v>
      </c>
      <c r="D1662" s="62" t="str">
        <f t="shared" si="258"/>
        <v>Только BARRE14Дополнительные весовые диски 2,5 кг</v>
      </c>
      <c r="E1662" s="92">
        <f>E1661/2</f>
        <v>14</v>
      </c>
      <c r="F1662" s="21"/>
      <c r="G1662" s="184"/>
    </row>
    <row r="1663" spans="1:7" x14ac:dyDescent="0.25">
      <c r="A1663" s="21" t="s">
        <v>67</v>
      </c>
      <c r="B1663" s="22">
        <v>14</v>
      </c>
      <c r="C1663" s="21" t="s">
        <v>74</v>
      </c>
      <c r="D1663" s="62" t="str">
        <f t="shared" si="258"/>
        <v>Только BARRE14Весовые диски 3,7 кг</v>
      </c>
      <c r="E1663" s="92">
        <f>E1662/2</f>
        <v>7</v>
      </c>
      <c r="F1663" s="21"/>
      <c r="G1663" s="184"/>
    </row>
    <row r="1664" spans="1:7" x14ac:dyDescent="0.25">
      <c r="A1664" s="21" t="s">
        <v>67</v>
      </c>
      <c r="B1664" s="22">
        <v>14</v>
      </c>
      <c r="C1664" s="21" t="s">
        <v>78</v>
      </c>
      <c r="D1664" s="62" t="str">
        <f t="shared" si="258"/>
        <v>Только BARRE14Амортизаторы SMARTBAND</v>
      </c>
      <c r="E1664" s="92">
        <f>B1664</f>
        <v>14</v>
      </c>
      <c r="F1664" s="21"/>
      <c r="G1664" s="184"/>
    </row>
    <row r="1665" spans="1:7" x14ac:dyDescent="0.25">
      <c r="A1665" s="21" t="s">
        <v>67</v>
      </c>
      <c r="B1665" s="22">
        <v>14</v>
      </c>
      <c r="C1665" s="21" t="s">
        <v>79</v>
      </c>
      <c r="D1665" s="62" t="str">
        <f t="shared" si="258"/>
        <v>Только BARRE14Амортизаторы SMARTBAND EXTREME</v>
      </c>
      <c r="E1665" s="92">
        <f>E1664*0.2</f>
        <v>2.8000000000000003</v>
      </c>
      <c r="F1665" s="21"/>
      <c r="G1665" s="184"/>
    </row>
    <row r="1666" spans="1:7" x14ac:dyDescent="0.25">
      <c r="A1666" s="21" t="s">
        <v>67</v>
      </c>
      <c r="B1666" s="22">
        <v>14</v>
      </c>
      <c r="C1666" s="21" t="s">
        <v>77</v>
      </c>
      <c r="D1666" s="62" t="str">
        <f t="shared" si="258"/>
        <v>Только BARRE14Держатели Амортизаторов SMARTBAND RACK</v>
      </c>
      <c r="E1666" s="92">
        <v>2</v>
      </c>
      <c r="F1666" s="21"/>
      <c r="G1666" s="184"/>
    </row>
    <row r="1667" spans="1:7" x14ac:dyDescent="0.25">
      <c r="A1667" s="21" t="s">
        <v>67</v>
      </c>
      <c r="B1667" s="22">
        <v>14</v>
      </c>
      <c r="C1667" s="21" t="s">
        <v>80</v>
      </c>
      <c r="D1667" s="62" t="str">
        <f t="shared" si="258"/>
        <v>Только BARRE14Коврики MBX MAT</v>
      </c>
      <c r="E1667" s="92">
        <f>B1667</f>
        <v>14</v>
      </c>
      <c r="F1667" s="21"/>
      <c r="G1667" s="29"/>
    </row>
    <row r="1668" spans="1:7" ht="15.75" thickBot="1" x14ac:dyDescent="0.3">
      <c r="A1668" s="21" t="s">
        <v>67</v>
      </c>
      <c r="B1668" s="22">
        <v>14</v>
      </c>
      <c r="C1668" s="24" t="s">
        <v>88</v>
      </c>
      <c r="D1668" s="62" t="str">
        <f t="shared" si="258"/>
        <v>Только BARRE14Держатели ковриков MBX MAT RACK</v>
      </c>
      <c r="E1668" s="102">
        <v>1</v>
      </c>
      <c r="F1668" s="24"/>
      <c r="G1668" s="33" t="s">
        <v>19</v>
      </c>
    </row>
    <row r="1669" spans="1:7" ht="15.75" thickBot="1" x14ac:dyDescent="0.3">
      <c r="A1669" s="21" t="s">
        <v>67</v>
      </c>
      <c r="B1669" s="22">
        <v>14</v>
      </c>
      <c r="C1669" s="24"/>
      <c r="D1669" s="62" t="str">
        <f t="shared" si="258"/>
        <v>Только BARRE14</v>
      </c>
      <c r="E1669" s="102"/>
      <c r="F1669" s="24"/>
      <c r="G1669" s="33"/>
    </row>
    <row r="1670" spans="1:7" x14ac:dyDescent="0.25">
      <c r="A1670" s="21" t="s">
        <v>67</v>
      </c>
      <c r="B1670" s="22">
        <v>13</v>
      </c>
      <c r="C1670" s="39" t="s">
        <v>71</v>
      </c>
      <c r="D1670" s="62" t="str">
        <f t="shared" si="258"/>
        <v>Только BARRE13Дополнительные весовые диски 1 кг</v>
      </c>
      <c r="E1670" s="92">
        <f>B1670*2</f>
        <v>26</v>
      </c>
      <c r="F1670" s="21"/>
      <c r="G1670" s="183" t="s">
        <v>20</v>
      </c>
    </row>
    <row r="1671" spans="1:7" x14ac:dyDescent="0.25">
      <c r="A1671" s="21" t="s">
        <v>67</v>
      </c>
      <c r="B1671" s="22">
        <v>13</v>
      </c>
      <c r="C1671" s="39" t="s">
        <v>72</v>
      </c>
      <c r="D1671" s="62" t="str">
        <f t="shared" si="258"/>
        <v>Только BARRE13Дополнительные весовые диски 2,5 кг</v>
      </c>
      <c r="E1671" s="92">
        <f>E1670/2</f>
        <v>13</v>
      </c>
      <c r="F1671" s="21"/>
      <c r="G1671" s="184"/>
    </row>
    <row r="1672" spans="1:7" x14ac:dyDescent="0.25">
      <c r="A1672" s="21" t="s">
        <v>67</v>
      </c>
      <c r="B1672" s="22">
        <v>13</v>
      </c>
      <c r="C1672" s="21" t="s">
        <v>74</v>
      </c>
      <c r="D1672" s="62" t="str">
        <f t="shared" si="258"/>
        <v>Только BARRE13Весовые диски 3,7 кг</v>
      </c>
      <c r="E1672" s="92">
        <f>E1671/2</f>
        <v>6.5</v>
      </c>
      <c r="F1672" s="21"/>
      <c r="G1672" s="184"/>
    </row>
    <row r="1673" spans="1:7" x14ac:dyDescent="0.25">
      <c r="A1673" s="21" t="s">
        <v>67</v>
      </c>
      <c r="B1673" s="22">
        <v>13</v>
      </c>
      <c r="C1673" s="21" t="s">
        <v>78</v>
      </c>
      <c r="D1673" s="62" t="str">
        <f t="shared" si="258"/>
        <v>Только BARRE13Амортизаторы SMARTBAND</v>
      </c>
      <c r="E1673" s="92">
        <f>B1673</f>
        <v>13</v>
      </c>
      <c r="F1673" s="21"/>
      <c r="G1673" s="184"/>
    </row>
    <row r="1674" spans="1:7" x14ac:dyDescent="0.25">
      <c r="A1674" s="21" t="s">
        <v>67</v>
      </c>
      <c r="B1674" s="22">
        <v>13</v>
      </c>
      <c r="C1674" s="21" t="s">
        <v>79</v>
      </c>
      <c r="D1674" s="62" t="str">
        <f t="shared" si="258"/>
        <v>Только BARRE13Амортизаторы SMARTBAND EXTREME</v>
      </c>
      <c r="E1674" s="92">
        <f>E1673*0.2</f>
        <v>2.6</v>
      </c>
      <c r="F1674" s="21"/>
      <c r="G1674" s="184"/>
    </row>
    <row r="1675" spans="1:7" x14ac:dyDescent="0.25">
      <c r="A1675" s="21" t="s">
        <v>67</v>
      </c>
      <c r="B1675" s="22">
        <v>13</v>
      </c>
      <c r="C1675" s="21" t="s">
        <v>77</v>
      </c>
      <c r="D1675" s="62" t="str">
        <f t="shared" si="258"/>
        <v>Только BARRE13Держатели Амортизаторов SMARTBAND RACK</v>
      </c>
      <c r="E1675" s="92">
        <v>2</v>
      </c>
      <c r="F1675" s="21"/>
      <c r="G1675" s="184"/>
    </row>
    <row r="1676" spans="1:7" x14ac:dyDescent="0.25">
      <c r="A1676" s="21" t="s">
        <v>67</v>
      </c>
      <c r="B1676" s="22">
        <v>13</v>
      </c>
      <c r="C1676" s="21" t="s">
        <v>80</v>
      </c>
      <c r="D1676" s="62" t="str">
        <f t="shared" si="258"/>
        <v>Только BARRE13Коврики MBX MAT</v>
      </c>
      <c r="E1676" s="92">
        <f>B1676</f>
        <v>13</v>
      </c>
      <c r="F1676" s="21"/>
      <c r="G1676" s="29"/>
    </row>
    <row r="1677" spans="1:7" ht="15.75" thickBot="1" x14ac:dyDescent="0.3">
      <c r="A1677" s="21" t="s">
        <v>67</v>
      </c>
      <c r="B1677" s="22">
        <v>13</v>
      </c>
      <c r="C1677" s="24" t="s">
        <v>88</v>
      </c>
      <c r="D1677" s="62" t="str">
        <f t="shared" si="258"/>
        <v>Только BARRE13Держатели ковриков MBX MAT RACK</v>
      </c>
      <c r="E1677" s="102">
        <v>1</v>
      </c>
      <c r="F1677" s="24"/>
      <c r="G1677" s="33" t="s">
        <v>19</v>
      </c>
    </row>
    <row r="1678" spans="1:7" ht="15.75" thickBot="1" x14ac:dyDescent="0.3">
      <c r="A1678" s="21" t="s">
        <v>67</v>
      </c>
      <c r="B1678" s="22">
        <v>13</v>
      </c>
      <c r="C1678" s="24"/>
      <c r="D1678" s="62" t="str">
        <f t="shared" si="258"/>
        <v>Только BARRE13</v>
      </c>
      <c r="E1678" s="102"/>
      <c r="F1678" s="24"/>
      <c r="G1678" s="33"/>
    </row>
    <row r="1679" spans="1:7" ht="11.1" customHeight="1" x14ac:dyDescent="0.25">
      <c r="A1679" s="21" t="s">
        <v>67</v>
      </c>
      <c r="B1679" s="22">
        <v>12</v>
      </c>
      <c r="C1679" s="39" t="s">
        <v>71</v>
      </c>
      <c r="D1679" s="62" t="str">
        <f t="shared" si="258"/>
        <v>Только BARRE12Дополнительные весовые диски 1 кг</v>
      </c>
      <c r="E1679" s="92">
        <f>B1679*2</f>
        <v>24</v>
      </c>
      <c r="F1679" s="21"/>
      <c r="G1679" s="183" t="s">
        <v>20</v>
      </c>
    </row>
    <row r="1680" spans="1:7" x14ac:dyDescent="0.25">
      <c r="A1680" s="21" t="s">
        <v>67</v>
      </c>
      <c r="B1680" s="22">
        <v>12</v>
      </c>
      <c r="C1680" s="39" t="s">
        <v>72</v>
      </c>
      <c r="D1680" s="62" t="str">
        <f t="shared" si="258"/>
        <v>Только BARRE12Дополнительные весовые диски 2,5 кг</v>
      </c>
      <c r="E1680" s="92">
        <f>E1679/2</f>
        <v>12</v>
      </c>
      <c r="F1680" s="21"/>
      <c r="G1680" s="184"/>
    </row>
    <row r="1681" spans="1:7" x14ac:dyDescent="0.25">
      <c r="A1681" s="21" t="s">
        <v>67</v>
      </c>
      <c r="B1681" s="22">
        <v>12</v>
      </c>
      <c r="C1681" s="21" t="s">
        <v>74</v>
      </c>
      <c r="D1681" s="62" t="str">
        <f t="shared" si="258"/>
        <v>Только BARRE12Весовые диски 3,7 кг</v>
      </c>
      <c r="E1681" s="92">
        <f>E1680/2</f>
        <v>6</v>
      </c>
      <c r="F1681" s="21"/>
      <c r="G1681" s="184"/>
    </row>
    <row r="1682" spans="1:7" x14ac:dyDescent="0.25">
      <c r="A1682" s="21" t="s">
        <v>67</v>
      </c>
      <c r="B1682" s="22">
        <v>12</v>
      </c>
      <c r="C1682" s="21" t="s">
        <v>78</v>
      </c>
      <c r="D1682" s="62" t="str">
        <f t="shared" si="258"/>
        <v>Только BARRE12Амортизаторы SMARTBAND</v>
      </c>
      <c r="E1682" s="92">
        <f>B1682</f>
        <v>12</v>
      </c>
      <c r="F1682" s="21"/>
      <c r="G1682" s="184"/>
    </row>
    <row r="1683" spans="1:7" x14ac:dyDescent="0.25">
      <c r="A1683" s="21" t="s">
        <v>67</v>
      </c>
      <c r="B1683" s="22">
        <v>12</v>
      </c>
      <c r="C1683" s="21" t="s">
        <v>79</v>
      </c>
      <c r="D1683" s="62" t="str">
        <f t="shared" si="258"/>
        <v>Только BARRE12Амортизаторы SMARTBAND EXTREME</v>
      </c>
      <c r="E1683" s="92">
        <f>E1682*0.2</f>
        <v>2.4000000000000004</v>
      </c>
      <c r="F1683" s="21"/>
      <c r="G1683" s="184"/>
    </row>
    <row r="1684" spans="1:7" x14ac:dyDescent="0.25">
      <c r="A1684" s="21" t="s">
        <v>67</v>
      </c>
      <c r="B1684" s="22">
        <v>12</v>
      </c>
      <c r="C1684" s="21" t="s">
        <v>77</v>
      </c>
      <c r="D1684" s="62" t="str">
        <f t="shared" si="258"/>
        <v>Только BARRE12Держатели Амортизаторов SMARTBAND RACK</v>
      </c>
      <c r="E1684" s="92">
        <v>2</v>
      </c>
      <c r="F1684" s="21"/>
      <c r="G1684" s="184"/>
    </row>
    <row r="1685" spans="1:7" x14ac:dyDescent="0.25">
      <c r="A1685" s="21" t="s">
        <v>67</v>
      </c>
      <c r="B1685" s="22">
        <v>12</v>
      </c>
      <c r="C1685" s="21" t="s">
        <v>80</v>
      </c>
      <c r="D1685" s="62" t="str">
        <f t="shared" si="258"/>
        <v>Только BARRE12Коврики MBX MAT</v>
      </c>
      <c r="E1685" s="92">
        <f>B1685</f>
        <v>12</v>
      </c>
      <c r="F1685" s="21"/>
      <c r="G1685" s="29"/>
    </row>
    <row r="1686" spans="1:7" ht="15.75" thickBot="1" x14ac:dyDescent="0.3">
      <c r="A1686" s="21" t="s">
        <v>67</v>
      </c>
      <c r="B1686" s="22">
        <v>12</v>
      </c>
      <c r="C1686" s="24" t="s">
        <v>88</v>
      </c>
      <c r="D1686" s="62" t="str">
        <f t="shared" si="258"/>
        <v>Только BARRE12Держатели ковриков MBX MAT RACK</v>
      </c>
      <c r="E1686" s="102">
        <v>1</v>
      </c>
      <c r="F1686" s="24"/>
      <c r="G1686" s="33" t="s">
        <v>19</v>
      </c>
    </row>
    <row r="1687" spans="1:7" ht="15.75" thickBot="1" x14ac:dyDescent="0.3">
      <c r="A1687" s="21" t="s">
        <v>67</v>
      </c>
      <c r="B1687" s="22">
        <v>12</v>
      </c>
      <c r="C1687" s="24"/>
      <c r="D1687" s="62" t="str">
        <f t="shared" si="258"/>
        <v>Только BARRE12</v>
      </c>
      <c r="E1687" s="102"/>
      <c r="F1687" s="24"/>
      <c r="G1687" s="33"/>
    </row>
    <row r="1688" spans="1:7" x14ac:dyDescent="0.25">
      <c r="A1688" s="21" t="s">
        <v>67</v>
      </c>
      <c r="B1688" s="22">
        <v>11</v>
      </c>
      <c r="C1688" s="39" t="s">
        <v>71</v>
      </c>
      <c r="D1688" s="62" t="str">
        <f t="shared" si="258"/>
        <v>Только BARRE11Дополнительные весовые диски 1 кг</v>
      </c>
      <c r="E1688" s="92">
        <f>B1688*2</f>
        <v>22</v>
      </c>
      <c r="F1688" s="21"/>
      <c r="G1688" s="183" t="s">
        <v>20</v>
      </c>
    </row>
    <row r="1689" spans="1:7" x14ac:dyDescent="0.25">
      <c r="A1689" s="21" t="s">
        <v>67</v>
      </c>
      <c r="B1689" s="22">
        <v>11</v>
      </c>
      <c r="C1689" s="39" t="s">
        <v>72</v>
      </c>
      <c r="D1689" s="62" t="str">
        <f t="shared" si="258"/>
        <v>Только BARRE11Дополнительные весовые диски 2,5 кг</v>
      </c>
      <c r="E1689" s="92">
        <f>E1688/2</f>
        <v>11</v>
      </c>
      <c r="F1689" s="21"/>
      <c r="G1689" s="184"/>
    </row>
    <row r="1690" spans="1:7" x14ac:dyDescent="0.25">
      <c r="A1690" s="21" t="s">
        <v>67</v>
      </c>
      <c r="B1690" s="22">
        <v>11</v>
      </c>
      <c r="C1690" s="21" t="s">
        <v>74</v>
      </c>
      <c r="D1690" s="62" t="str">
        <f t="shared" si="258"/>
        <v>Только BARRE11Весовые диски 3,7 кг</v>
      </c>
      <c r="E1690" s="92">
        <f>E1689/2</f>
        <v>5.5</v>
      </c>
      <c r="F1690" s="21"/>
      <c r="G1690" s="184"/>
    </row>
    <row r="1691" spans="1:7" x14ac:dyDescent="0.25">
      <c r="A1691" s="21" t="s">
        <v>67</v>
      </c>
      <c r="B1691" s="22">
        <v>11</v>
      </c>
      <c r="C1691" s="21" t="s">
        <v>78</v>
      </c>
      <c r="D1691" s="62" t="str">
        <f t="shared" si="258"/>
        <v>Только BARRE11Амортизаторы SMARTBAND</v>
      </c>
      <c r="E1691" s="92">
        <f>B1691</f>
        <v>11</v>
      </c>
      <c r="F1691" s="21"/>
      <c r="G1691" s="184"/>
    </row>
    <row r="1692" spans="1:7" x14ac:dyDescent="0.25">
      <c r="A1692" s="21" t="s">
        <v>67</v>
      </c>
      <c r="B1692" s="22">
        <v>11</v>
      </c>
      <c r="C1692" s="21" t="s">
        <v>79</v>
      </c>
      <c r="D1692" s="62" t="str">
        <f t="shared" si="258"/>
        <v>Только BARRE11Амортизаторы SMARTBAND EXTREME</v>
      </c>
      <c r="E1692" s="92">
        <f>E1691*0.2</f>
        <v>2.2000000000000002</v>
      </c>
      <c r="F1692" s="21"/>
      <c r="G1692" s="184"/>
    </row>
    <row r="1693" spans="1:7" x14ac:dyDescent="0.25">
      <c r="A1693" s="21" t="s">
        <v>67</v>
      </c>
      <c r="B1693" s="22">
        <v>11</v>
      </c>
      <c r="C1693" s="21" t="s">
        <v>77</v>
      </c>
      <c r="D1693" s="62" t="str">
        <f t="shared" si="258"/>
        <v>Только BARRE11Держатели Амортизаторов SMARTBAND RACK</v>
      </c>
      <c r="E1693" s="92">
        <v>2</v>
      </c>
      <c r="F1693" s="21"/>
      <c r="G1693" s="184"/>
    </row>
    <row r="1694" spans="1:7" x14ac:dyDescent="0.25">
      <c r="A1694" s="21" t="s">
        <v>67</v>
      </c>
      <c r="B1694" s="22">
        <v>11</v>
      </c>
      <c r="C1694" s="21" t="s">
        <v>80</v>
      </c>
      <c r="D1694" s="62" t="str">
        <f t="shared" si="258"/>
        <v>Только BARRE11Коврики MBX MAT</v>
      </c>
      <c r="E1694" s="92">
        <f>B1694</f>
        <v>11</v>
      </c>
      <c r="F1694" s="21"/>
      <c r="G1694" s="29"/>
    </row>
    <row r="1695" spans="1:7" ht="15.75" thickBot="1" x14ac:dyDescent="0.3">
      <c r="A1695" s="21" t="s">
        <v>67</v>
      </c>
      <c r="B1695" s="22">
        <v>11</v>
      </c>
      <c r="C1695" s="24" t="s">
        <v>88</v>
      </c>
      <c r="D1695" s="62" t="str">
        <f t="shared" si="258"/>
        <v>Только BARRE11Держатели ковриков MBX MAT RACK</v>
      </c>
      <c r="E1695" s="102">
        <v>1</v>
      </c>
      <c r="F1695" s="24"/>
      <c r="G1695" s="33" t="s">
        <v>19</v>
      </c>
    </row>
    <row r="1696" spans="1:7" ht="15.75" thickBot="1" x14ac:dyDescent="0.3">
      <c r="A1696" s="21" t="s">
        <v>67</v>
      </c>
      <c r="B1696" s="22">
        <v>11</v>
      </c>
      <c r="C1696" s="24"/>
      <c r="D1696" s="62" t="str">
        <f t="shared" si="258"/>
        <v>Только BARRE11</v>
      </c>
      <c r="E1696" s="102"/>
      <c r="F1696" s="24"/>
      <c r="G1696" s="33"/>
    </row>
    <row r="1697" spans="1:7" ht="11.1" customHeight="1" x14ac:dyDescent="0.25">
      <c r="A1697" s="21" t="s">
        <v>67</v>
      </c>
      <c r="B1697" s="22">
        <v>10</v>
      </c>
      <c r="C1697" s="39" t="s">
        <v>71</v>
      </c>
      <c r="D1697" s="62" t="str">
        <f t="shared" si="258"/>
        <v>Только BARRE10Дополнительные весовые диски 1 кг</v>
      </c>
      <c r="E1697" s="92">
        <f>B1697*2</f>
        <v>20</v>
      </c>
      <c r="F1697" s="21"/>
      <c r="G1697" s="183" t="s">
        <v>20</v>
      </c>
    </row>
    <row r="1698" spans="1:7" x14ac:dyDescent="0.25">
      <c r="A1698" s="21" t="s">
        <v>67</v>
      </c>
      <c r="B1698" s="22">
        <v>10</v>
      </c>
      <c r="C1698" s="39" t="s">
        <v>72</v>
      </c>
      <c r="D1698" s="62" t="str">
        <f t="shared" si="258"/>
        <v>Только BARRE10Дополнительные весовые диски 2,5 кг</v>
      </c>
      <c r="E1698" s="92">
        <f>E1697/2</f>
        <v>10</v>
      </c>
      <c r="F1698" s="21"/>
      <c r="G1698" s="184"/>
    </row>
    <row r="1699" spans="1:7" x14ac:dyDescent="0.25">
      <c r="A1699" s="21" t="s">
        <v>67</v>
      </c>
      <c r="B1699" s="22">
        <v>10</v>
      </c>
      <c r="C1699" s="21" t="s">
        <v>74</v>
      </c>
      <c r="D1699" s="62" t="str">
        <f t="shared" si="258"/>
        <v>Только BARRE10Весовые диски 3,7 кг</v>
      </c>
      <c r="E1699" s="92">
        <f>E1698/2</f>
        <v>5</v>
      </c>
      <c r="F1699" s="21"/>
      <c r="G1699" s="184"/>
    </row>
    <row r="1700" spans="1:7" x14ac:dyDescent="0.25">
      <c r="A1700" s="21" t="s">
        <v>67</v>
      </c>
      <c r="B1700" s="22">
        <v>10</v>
      </c>
      <c r="C1700" s="21" t="s">
        <v>78</v>
      </c>
      <c r="D1700" s="62" t="str">
        <f t="shared" si="258"/>
        <v>Только BARRE10Амортизаторы SMARTBAND</v>
      </c>
      <c r="E1700" s="92">
        <f>B1700</f>
        <v>10</v>
      </c>
      <c r="F1700" s="21"/>
      <c r="G1700" s="184"/>
    </row>
    <row r="1701" spans="1:7" x14ac:dyDescent="0.25">
      <c r="A1701" s="21" t="s">
        <v>67</v>
      </c>
      <c r="B1701" s="22">
        <v>10</v>
      </c>
      <c r="C1701" s="21" t="s">
        <v>79</v>
      </c>
      <c r="D1701" s="62" t="str">
        <f t="shared" si="258"/>
        <v>Только BARRE10Амортизаторы SMARTBAND EXTREME</v>
      </c>
      <c r="E1701" s="92">
        <v>4</v>
      </c>
      <c r="F1701" s="21"/>
      <c r="G1701" s="184"/>
    </row>
    <row r="1702" spans="1:7" x14ac:dyDescent="0.25">
      <c r="A1702" s="21" t="s">
        <v>67</v>
      </c>
      <c r="B1702" s="22">
        <v>10</v>
      </c>
      <c r="C1702" s="21" t="s">
        <v>77</v>
      </c>
      <c r="D1702" s="62" t="str">
        <f t="shared" si="258"/>
        <v>Только BARRE10Держатели Амортизаторов SMARTBAND RACK</v>
      </c>
      <c r="E1702" s="92">
        <v>2</v>
      </c>
      <c r="F1702" s="21"/>
      <c r="G1702" s="184"/>
    </row>
    <row r="1703" spans="1:7" x14ac:dyDescent="0.25">
      <c r="A1703" s="21" t="s">
        <v>67</v>
      </c>
      <c r="B1703" s="22">
        <v>10</v>
      </c>
      <c r="C1703" s="21" t="s">
        <v>80</v>
      </c>
      <c r="D1703" s="62" t="str">
        <f t="shared" si="258"/>
        <v>Только BARRE10Коврики MBX MAT</v>
      </c>
      <c r="E1703" s="92">
        <f>B1703</f>
        <v>10</v>
      </c>
      <c r="F1703" s="21"/>
      <c r="G1703" s="29"/>
    </row>
    <row r="1704" spans="1:7" ht="15.75" thickBot="1" x14ac:dyDescent="0.3">
      <c r="A1704" s="21" t="s">
        <v>67</v>
      </c>
      <c r="B1704" s="22">
        <v>10</v>
      </c>
      <c r="C1704" s="24" t="s">
        <v>88</v>
      </c>
      <c r="D1704" s="62" t="str">
        <f t="shared" si="258"/>
        <v>Только BARRE10Держатели ковриков MBX MAT RACK</v>
      </c>
      <c r="E1704" s="102">
        <v>1</v>
      </c>
      <c r="F1704" s="24"/>
      <c r="G1704" s="33" t="s">
        <v>19</v>
      </c>
    </row>
    <row r="1705" spans="1:7" ht="15.75" thickBot="1" x14ac:dyDescent="0.3">
      <c r="A1705" s="21" t="s">
        <v>67</v>
      </c>
      <c r="B1705" s="22">
        <v>10</v>
      </c>
      <c r="C1705" s="24"/>
      <c r="D1705" s="62" t="str">
        <f t="shared" si="258"/>
        <v>Только BARRE10</v>
      </c>
      <c r="E1705" s="102"/>
      <c r="F1705" s="24"/>
      <c r="G1705" s="33"/>
    </row>
    <row r="1706" spans="1:7" x14ac:dyDescent="0.25">
      <c r="A1706" s="21" t="s">
        <v>67</v>
      </c>
      <c r="B1706" s="22">
        <v>9</v>
      </c>
      <c r="C1706" s="39" t="s">
        <v>71</v>
      </c>
      <c r="D1706" s="62" t="str">
        <f t="shared" si="258"/>
        <v>Только BARRE9Дополнительные весовые диски 1 кг</v>
      </c>
      <c r="E1706" s="92">
        <f>B1706*2</f>
        <v>18</v>
      </c>
      <c r="F1706" s="21"/>
      <c r="G1706" s="183" t="s">
        <v>20</v>
      </c>
    </row>
    <row r="1707" spans="1:7" x14ac:dyDescent="0.25">
      <c r="A1707" s="21" t="s">
        <v>67</v>
      </c>
      <c r="B1707" s="22">
        <v>9</v>
      </c>
      <c r="C1707" s="39" t="s">
        <v>72</v>
      </c>
      <c r="D1707" s="62" t="str">
        <f t="shared" si="258"/>
        <v>Только BARRE9Дополнительные весовые диски 2,5 кг</v>
      </c>
      <c r="E1707" s="92">
        <f>E1706/2</f>
        <v>9</v>
      </c>
      <c r="F1707" s="21"/>
      <c r="G1707" s="184"/>
    </row>
    <row r="1708" spans="1:7" x14ac:dyDescent="0.25">
      <c r="A1708" s="21" t="s">
        <v>67</v>
      </c>
      <c r="B1708" s="22">
        <v>9</v>
      </c>
      <c r="C1708" s="21" t="s">
        <v>74</v>
      </c>
      <c r="D1708" s="62" t="str">
        <f t="shared" si="258"/>
        <v>Только BARRE9Весовые диски 3,7 кг</v>
      </c>
      <c r="E1708" s="92">
        <f>E1707/2</f>
        <v>4.5</v>
      </c>
      <c r="F1708" s="21"/>
      <c r="G1708" s="184"/>
    </row>
    <row r="1709" spans="1:7" x14ac:dyDescent="0.25">
      <c r="A1709" s="21" t="s">
        <v>67</v>
      </c>
      <c r="B1709" s="22">
        <v>9</v>
      </c>
      <c r="C1709" s="21" t="s">
        <v>78</v>
      </c>
      <c r="D1709" s="62" t="str">
        <f t="shared" si="258"/>
        <v>Только BARRE9Амортизаторы SMARTBAND</v>
      </c>
      <c r="E1709" s="92">
        <f>B1709</f>
        <v>9</v>
      </c>
      <c r="F1709" s="21"/>
      <c r="G1709" s="184"/>
    </row>
    <row r="1710" spans="1:7" x14ac:dyDescent="0.25">
      <c r="A1710" s="21" t="s">
        <v>67</v>
      </c>
      <c r="B1710" s="22">
        <v>9</v>
      </c>
      <c r="C1710" s="21" t="s">
        <v>79</v>
      </c>
      <c r="D1710" s="62" t="str">
        <f t="shared" si="258"/>
        <v>Только BARRE9Амортизаторы SMARTBAND EXTREME</v>
      </c>
      <c r="E1710" s="92">
        <v>1</v>
      </c>
      <c r="F1710" s="21"/>
      <c r="G1710" s="184"/>
    </row>
    <row r="1711" spans="1:7" x14ac:dyDescent="0.25">
      <c r="A1711" s="21" t="s">
        <v>67</v>
      </c>
      <c r="B1711" s="22">
        <v>9</v>
      </c>
      <c r="C1711" s="21" t="s">
        <v>77</v>
      </c>
      <c r="D1711" s="62" t="str">
        <f t="shared" si="258"/>
        <v>Только BARRE9Держатели Амортизаторов SMARTBAND RACK</v>
      </c>
      <c r="E1711" s="92">
        <v>1</v>
      </c>
      <c r="F1711" s="21"/>
      <c r="G1711" s="184"/>
    </row>
    <row r="1712" spans="1:7" x14ac:dyDescent="0.25">
      <c r="A1712" s="21" t="s">
        <v>67</v>
      </c>
      <c r="B1712" s="22">
        <v>9</v>
      </c>
      <c r="C1712" s="21" t="s">
        <v>80</v>
      </c>
      <c r="D1712" s="62" t="str">
        <f t="shared" ref="D1712:D1775" si="259">A1712&amp;B1712&amp;C1712</f>
        <v>Только BARRE9Коврики MBX MAT</v>
      </c>
      <c r="E1712" s="92">
        <f>B1712</f>
        <v>9</v>
      </c>
      <c r="F1712" s="21"/>
      <c r="G1712" s="29"/>
    </row>
    <row r="1713" spans="1:7" ht="15.75" thickBot="1" x14ac:dyDescent="0.3">
      <c r="A1713" s="21" t="s">
        <v>67</v>
      </c>
      <c r="B1713" s="22">
        <v>9</v>
      </c>
      <c r="C1713" s="24" t="s">
        <v>88</v>
      </c>
      <c r="D1713" s="62" t="str">
        <f t="shared" si="259"/>
        <v>Только BARRE9Держатели ковриков MBX MAT RACK</v>
      </c>
      <c r="E1713" s="102">
        <v>1</v>
      </c>
      <c r="F1713" s="24"/>
      <c r="G1713" s="33" t="s">
        <v>19</v>
      </c>
    </row>
    <row r="1714" spans="1:7" ht="15.75" thickBot="1" x14ac:dyDescent="0.3">
      <c r="A1714" s="21" t="s">
        <v>67</v>
      </c>
      <c r="B1714" s="22">
        <v>9</v>
      </c>
      <c r="C1714" s="24"/>
      <c r="D1714" s="62" t="str">
        <f t="shared" si="259"/>
        <v>Только BARRE9</v>
      </c>
      <c r="E1714" s="102"/>
      <c r="F1714" s="24"/>
      <c r="G1714" s="33"/>
    </row>
    <row r="1715" spans="1:7" ht="11.1" customHeight="1" x14ac:dyDescent="0.25">
      <c r="A1715" s="21" t="s">
        <v>67</v>
      </c>
      <c r="B1715" s="22">
        <v>8</v>
      </c>
      <c r="C1715" s="39" t="s">
        <v>71</v>
      </c>
      <c r="D1715" s="62" t="str">
        <f t="shared" si="259"/>
        <v>Только BARRE8Дополнительные весовые диски 1 кг</v>
      </c>
      <c r="E1715" s="92">
        <f>B1715*2</f>
        <v>16</v>
      </c>
      <c r="F1715" s="21"/>
      <c r="G1715" s="183" t="s">
        <v>20</v>
      </c>
    </row>
    <row r="1716" spans="1:7" x14ac:dyDescent="0.25">
      <c r="A1716" s="21" t="s">
        <v>67</v>
      </c>
      <c r="B1716" s="22">
        <v>8</v>
      </c>
      <c r="C1716" s="39" t="s">
        <v>72</v>
      </c>
      <c r="D1716" s="62" t="str">
        <f t="shared" si="259"/>
        <v>Только BARRE8Дополнительные весовые диски 2,5 кг</v>
      </c>
      <c r="E1716" s="92">
        <f>E1715/2</f>
        <v>8</v>
      </c>
      <c r="F1716" s="21"/>
      <c r="G1716" s="184"/>
    </row>
    <row r="1717" spans="1:7" x14ac:dyDescent="0.25">
      <c r="A1717" s="21" t="s">
        <v>67</v>
      </c>
      <c r="B1717" s="22">
        <v>8</v>
      </c>
      <c r="C1717" s="21" t="s">
        <v>74</v>
      </c>
      <c r="D1717" s="62" t="str">
        <f t="shared" si="259"/>
        <v>Только BARRE8Весовые диски 3,7 кг</v>
      </c>
      <c r="E1717" s="92">
        <f>E1716/2</f>
        <v>4</v>
      </c>
      <c r="F1717" s="21"/>
      <c r="G1717" s="184"/>
    </row>
    <row r="1718" spans="1:7" x14ac:dyDescent="0.25">
      <c r="A1718" s="21" t="s">
        <v>67</v>
      </c>
      <c r="B1718" s="22">
        <v>8</v>
      </c>
      <c r="C1718" s="21" t="s">
        <v>78</v>
      </c>
      <c r="D1718" s="62" t="str">
        <f t="shared" si="259"/>
        <v>Только BARRE8Амортизаторы SMARTBAND</v>
      </c>
      <c r="E1718" s="92">
        <f>B1718</f>
        <v>8</v>
      </c>
      <c r="F1718" s="21"/>
      <c r="G1718" s="184"/>
    </row>
    <row r="1719" spans="1:7" x14ac:dyDescent="0.25">
      <c r="A1719" s="21" t="s">
        <v>67</v>
      </c>
      <c r="B1719" s="22">
        <v>8</v>
      </c>
      <c r="C1719" s="21" t="s">
        <v>79</v>
      </c>
      <c r="D1719" s="62" t="str">
        <f t="shared" si="259"/>
        <v>Только BARRE8Амортизаторы SMARTBAND EXTREME</v>
      </c>
      <c r="E1719" s="92">
        <f>E1718*0.2</f>
        <v>1.6</v>
      </c>
      <c r="F1719" s="21"/>
      <c r="G1719" s="184"/>
    </row>
    <row r="1720" spans="1:7" x14ac:dyDescent="0.25">
      <c r="A1720" s="21" t="s">
        <v>67</v>
      </c>
      <c r="B1720" s="22">
        <v>8</v>
      </c>
      <c r="C1720" s="21" t="s">
        <v>77</v>
      </c>
      <c r="D1720" s="62" t="str">
        <f t="shared" si="259"/>
        <v>Только BARRE8Держатели Амортизаторов SMARTBAND RACK</v>
      </c>
      <c r="E1720" s="92">
        <v>1</v>
      </c>
      <c r="F1720" s="21"/>
      <c r="G1720" s="184"/>
    </row>
    <row r="1721" spans="1:7" x14ac:dyDescent="0.25">
      <c r="A1721" s="21" t="s">
        <v>67</v>
      </c>
      <c r="B1721" s="22">
        <v>8</v>
      </c>
      <c r="C1721" s="21" t="s">
        <v>80</v>
      </c>
      <c r="D1721" s="62" t="str">
        <f t="shared" si="259"/>
        <v>Только BARRE8Коврики MBX MAT</v>
      </c>
      <c r="E1721" s="92">
        <f>B1721</f>
        <v>8</v>
      </c>
      <c r="F1721" s="21"/>
      <c r="G1721" s="29"/>
    </row>
    <row r="1722" spans="1:7" ht="15.75" thickBot="1" x14ac:dyDescent="0.3">
      <c r="A1722" s="21" t="s">
        <v>67</v>
      </c>
      <c r="B1722" s="22">
        <v>8</v>
      </c>
      <c r="C1722" s="24" t="s">
        <v>88</v>
      </c>
      <c r="D1722" s="62" t="str">
        <f t="shared" si="259"/>
        <v>Только BARRE8Держатели ковриков MBX MAT RACK</v>
      </c>
      <c r="E1722" s="102">
        <v>1</v>
      </c>
      <c r="F1722" s="24"/>
      <c r="G1722" s="33" t="s">
        <v>19</v>
      </c>
    </row>
    <row r="1723" spans="1:7" ht="15.75" thickBot="1" x14ac:dyDescent="0.3">
      <c r="A1723" s="21" t="s">
        <v>67</v>
      </c>
      <c r="B1723" s="22">
        <v>8</v>
      </c>
      <c r="C1723" s="24"/>
      <c r="D1723" s="62" t="str">
        <f t="shared" si="259"/>
        <v>Только BARRE8</v>
      </c>
      <c r="E1723" s="102"/>
      <c r="F1723" s="24"/>
      <c r="G1723" s="33"/>
    </row>
    <row r="1724" spans="1:7" x14ac:dyDescent="0.25">
      <c r="A1724" s="21" t="s">
        <v>67</v>
      </c>
      <c r="B1724" s="22">
        <v>7</v>
      </c>
      <c r="C1724" s="39" t="s">
        <v>71</v>
      </c>
      <c r="D1724" s="62" t="str">
        <f t="shared" si="259"/>
        <v>Только BARRE7Дополнительные весовые диски 1 кг</v>
      </c>
      <c r="E1724" s="92">
        <f>B1724*2</f>
        <v>14</v>
      </c>
      <c r="F1724" s="21"/>
      <c r="G1724" s="183" t="s">
        <v>20</v>
      </c>
    </row>
    <row r="1725" spans="1:7" x14ac:dyDescent="0.25">
      <c r="A1725" s="21" t="s">
        <v>67</v>
      </c>
      <c r="B1725" s="22">
        <v>7</v>
      </c>
      <c r="C1725" s="39" t="s">
        <v>72</v>
      </c>
      <c r="D1725" s="62" t="str">
        <f t="shared" si="259"/>
        <v>Только BARRE7Дополнительные весовые диски 2,5 кг</v>
      </c>
      <c r="E1725" s="92">
        <f>E1724/2</f>
        <v>7</v>
      </c>
      <c r="F1725" s="21"/>
      <c r="G1725" s="184"/>
    </row>
    <row r="1726" spans="1:7" x14ac:dyDescent="0.25">
      <c r="A1726" s="21" t="s">
        <v>67</v>
      </c>
      <c r="B1726" s="22">
        <v>7</v>
      </c>
      <c r="C1726" s="21" t="s">
        <v>74</v>
      </c>
      <c r="D1726" s="62" t="str">
        <f t="shared" si="259"/>
        <v>Только BARRE7Весовые диски 3,7 кг</v>
      </c>
      <c r="E1726" s="92">
        <f>E1725/2</f>
        <v>3.5</v>
      </c>
      <c r="F1726" s="21"/>
      <c r="G1726" s="184"/>
    </row>
    <row r="1727" spans="1:7" x14ac:dyDescent="0.25">
      <c r="A1727" s="21" t="s">
        <v>67</v>
      </c>
      <c r="B1727" s="22">
        <v>7</v>
      </c>
      <c r="C1727" s="21" t="s">
        <v>78</v>
      </c>
      <c r="D1727" s="62" t="str">
        <f t="shared" si="259"/>
        <v>Только BARRE7Амортизаторы SMARTBAND</v>
      </c>
      <c r="E1727" s="92">
        <f>B1727</f>
        <v>7</v>
      </c>
      <c r="F1727" s="21"/>
      <c r="G1727" s="184"/>
    </row>
    <row r="1728" spans="1:7" x14ac:dyDescent="0.25">
      <c r="A1728" s="21" t="s">
        <v>67</v>
      </c>
      <c r="B1728" s="22">
        <v>7</v>
      </c>
      <c r="C1728" s="21" t="s">
        <v>79</v>
      </c>
      <c r="D1728" s="62" t="str">
        <f t="shared" si="259"/>
        <v>Только BARRE7Амортизаторы SMARTBAND EXTREME</v>
      </c>
      <c r="E1728" s="92">
        <f>E1727*0.2</f>
        <v>1.4000000000000001</v>
      </c>
      <c r="F1728" s="21"/>
      <c r="G1728" s="184"/>
    </row>
    <row r="1729" spans="1:7" x14ac:dyDescent="0.25">
      <c r="A1729" s="21" t="s">
        <v>67</v>
      </c>
      <c r="B1729" s="22">
        <v>7</v>
      </c>
      <c r="C1729" s="21" t="s">
        <v>77</v>
      </c>
      <c r="D1729" s="62" t="str">
        <f t="shared" si="259"/>
        <v>Только BARRE7Держатели Амортизаторов SMARTBAND RACK</v>
      </c>
      <c r="E1729" s="92">
        <v>1</v>
      </c>
      <c r="F1729" s="21"/>
      <c r="G1729" s="184"/>
    </row>
    <row r="1730" spans="1:7" x14ac:dyDescent="0.25">
      <c r="A1730" s="21" t="s">
        <v>67</v>
      </c>
      <c r="B1730" s="22">
        <v>7</v>
      </c>
      <c r="C1730" s="21" t="s">
        <v>80</v>
      </c>
      <c r="D1730" s="62" t="str">
        <f t="shared" si="259"/>
        <v>Только BARRE7Коврики MBX MAT</v>
      </c>
      <c r="E1730" s="92">
        <f>B1730</f>
        <v>7</v>
      </c>
      <c r="F1730" s="21"/>
      <c r="G1730" s="29"/>
    </row>
    <row r="1731" spans="1:7" ht="15.75" thickBot="1" x14ac:dyDescent="0.3">
      <c r="A1731" s="21" t="s">
        <v>67</v>
      </c>
      <c r="B1731" s="22">
        <v>7</v>
      </c>
      <c r="C1731" s="24" t="s">
        <v>88</v>
      </c>
      <c r="D1731" s="62" t="str">
        <f t="shared" si="259"/>
        <v>Только BARRE7Держатели ковриков MBX MAT RACK</v>
      </c>
      <c r="E1731" s="102">
        <v>1</v>
      </c>
      <c r="F1731" s="24"/>
      <c r="G1731" s="33" t="s">
        <v>19</v>
      </c>
    </row>
    <row r="1732" spans="1:7" ht="15.75" thickBot="1" x14ac:dyDescent="0.3">
      <c r="A1732" s="21" t="s">
        <v>67</v>
      </c>
      <c r="B1732" s="22">
        <v>7</v>
      </c>
      <c r="C1732" s="24"/>
      <c r="D1732" s="62" t="str">
        <f t="shared" si="259"/>
        <v>Только BARRE7</v>
      </c>
      <c r="E1732" s="102"/>
      <c r="F1732" s="24"/>
      <c r="G1732" s="33"/>
    </row>
    <row r="1733" spans="1:7" ht="11.1" customHeight="1" x14ac:dyDescent="0.25">
      <c r="A1733" s="21" t="s">
        <v>67</v>
      </c>
      <c r="B1733" s="22">
        <v>6</v>
      </c>
      <c r="C1733" s="39" t="s">
        <v>71</v>
      </c>
      <c r="D1733" s="62" t="str">
        <f t="shared" si="259"/>
        <v>Только BARRE6Дополнительные весовые диски 1 кг</v>
      </c>
      <c r="E1733" s="92">
        <f>B1733*2</f>
        <v>12</v>
      </c>
      <c r="F1733" s="21"/>
      <c r="G1733" s="183" t="s">
        <v>20</v>
      </c>
    </row>
    <row r="1734" spans="1:7" x14ac:dyDescent="0.25">
      <c r="A1734" s="21" t="s">
        <v>67</v>
      </c>
      <c r="B1734" s="22">
        <v>6</v>
      </c>
      <c r="C1734" s="39" t="s">
        <v>72</v>
      </c>
      <c r="D1734" s="62" t="str">
        <f t="shared" si="259"/>
        <v>Только BARRE6Дополнительные весовые диски 2,5 кг</v>
      </c>
      <c r="E1734" s="92">
        <f>E1733/2</f>
        <v>6</v>
      </c>
      <c r="F1734" s="21"/>
      <c r="G1734" s="184"/>
    </row>
    <row r="1735" spans="1:7" x14ac:dyDescent="0.25">
      <c r="A1735" s="21" t="s">
        <v>67</v>
      </c>
      <c r="B1735" s="22">
        <v>6</v>
      </c>
      <c r="C1735" s="21" t="s">
        <v>74</v>
      </c>
      <c r="D1735" s="62" t="str">
        <f t="shared" si="259"/>
        <v>Только BARRE6Весовые диски 3,7 кг</v>
      </c>
      <c r="E1735" s="92">
        <f>E1734/2</f>
        <v>3</v>
      </c>
      <c r="F1735" s="21"/>
      <c r="G1735" s="184"/>
    </row>
    <row r="1736" spans="1:7" x14ac:dyDescent="0.25">
      <c r="A1736" s="21" t="s">
        <v>67</v>
      </c>
      <c r="B1736" s="22">
        <v>6</v>
      </c>
      <c r="C1736" s="21" t="s">
        <v>78</v>
      </c>
      <c r="D1736" s="62" t="str">
        <f t="shared" si="259"/>
        <v>Только BARRE6Амортизаторы SMARTBAND</v>
      </c>
      <c r="E1736" s="92">
        <f>B1736</f>
        <v>6</v>
      </c>
      <c r="F1736" s="21"/>
      <c r="G1736" s="184"/>
    </row>
    <row r="1737" spans="1:7" x14ac:dyDescent="0.25">
      <c r="A1737" s="21" t="s">
        <v>67</v>
      </c>
      <c r="B1737" s="22">
        <v>6</v>
      </c>
      <c r="C1737" s="21" t="s">
        <v>79</v>
      </c>
      <c r="D1737" s="62" t="str">
        <f t="shared" si="259"/>
        <v>Только BARRE6Амортизаторы SMARTBAND EXTREME</v>
      </c>
      <c r="E1737" s="92">
        <f>E1736*0.2</f>
        <v>1.2000000000000002</v>
      </c>
      <c r="F1737" s="21"/>
      <c r="G1737" s="184"/>
    </row>
    <row r="1738" spans="1:7" x14ac:dyDescent="0.25">
      <c r="A1738" s="21" t="s">
        <v>67</v>
      </c>
      <c r="B1738" s="22">
        <v>6</v>
      </c>
      <c r="C1738" s="21" t="s">
        <v>77</v>
      </c>
      <c r="D1738" s="62" t="str">
        <f t="shared" si="259"/>
        <v>Только BARRE6Держатели Амортизаторов SMARTBAND RACK</v>
      </c>
      <c r="E1738" s="92">
        <v>1</v>
      </c>
      <c r="F1738" s="21"/>
      <c r="G1738" s="184"/>
    </row>
    <row r="1739" spans="1:7" x14ac:dyDescent="0.25">
      <c r="A1739" s="21" t="s">
        <v>67</v>
      </c>
      <c r="B1739" s="22">
        <v>6</v>
      </c>
      <c r="C1739" s="21" t="s">
        <v>80</v>
      </c>
      <c r="D1739" s="62" t="str">
        <f t="shared" si="259"/>
        <v>Только BARRE6Коврики MBX MAT</v>
      </c>
      <c r="E1739" s="92">
        <f>B1739</f>
        <v>6</v>
      </c>
      <c r="F1739" s="21"/>
      <c r="G1739" s="29"/>
    </row>
    <row r="1740" spans="1:7" ht="15.75" thickBot="1" x14ac:dyDescent="0.3">
      <c r="A1740" s="21" t="s">
        <v>67</v>
      </c>
      <c r="B1740" s="22">
        <v>6</v>
      </c>
      <c r="C1740" s="24" t="s">
        <v>88</v>
      </c>
      <c r="D1740" s="62" t="str">
        <f t="shared" si="259"/>
        <v>Только BARRE6Держатели ковриков MBX MAT RACK</v>
      </c>
      <c r="E1740" s="102">
        <v>1</v>
      </c>
      <c r="F1740" s="24"/>
      <c r="G1740" s="33" t="s">
        <v>19</v>
      </c>
    </row>
    <row r="1741" spans="1:7" ht="15.75" thickBot="1" x14ac:dyDescent="0.3">
      <c r="A1741" s="21" t="s">
        <v>67</v>
      </c>
      <c r="B1741" s="22">
        <v>6</v>
      </c>
      <c r="C1741" s="24"/>
      <c r="D1741" s="62" t="str">
        <f t="shared" si="259"/>
        <v>Только BARRE6</v>
      </c>
      <c r="E1741" s="102"/>
      <c r="F1741" s="24"/>
      <c r="G1741" s="33"/>
    </row>
    <row r="1742" spans="1:7" x14ac:dyDescent="0.25">
      <c r="A1742" s="21" t="s">
        <v>67</v>
      </c>
      <c r="B1742" s="22">
        <v>5</v>
      </c>
      <c r="C1742" s="39" t="s">
        <v>71</v>
      </c>
      <c r="D1742" s="62" t="str">
        <f t="shared" si="259"/>
        <v>Только BARRE5Дополнительные весовые диски 1 кг</v>
      </c>
      <c r="E1742" s="92">
        <f>B1742*2</f>
        <v>10</v>
      </c>
      <c r="F1742" s="21"/>
      <c r="G1742" s="183" t="s">
        <v>20</v>
      </c>
    </row>
    <row r="1743" spans="1:7" x14ac:dyDescent="0.25">
      <c r="A1743" s="21" t="s">
        <v>67</v>
      </c>
      <c r="B1743" s="22">
        <v>5</v>
      </c>
      <c r="C1743" s="39" t="s">
        <v>72</v>
      </c>
      <c r="D1743" s="62" t="str">
        <f t="shared" si="259"/>
        <v>Только BARRE5Дополнительные весовые диски 2,5 кг</v>
      </c>
      <c r="E1743" s="92">
        <f>E1742/2</f>
        <v>5</v>
      </c>
      <c r="F1743" s="21"/>
      <c r="G1743" s="184"/>
    </row>
    <row r="1744" spans="1:7" x14ac:dyDescent="0.25">
      <c r="A1744" s="21" t="s">
        <v>67</v>
      </c>
      <c r="B1744" s="22">
        <v>5</v>
      </c>
      <c r="C1744" s="21" t="s">
        <v>74</v>
      </c>
      <c r="D1744" s="62" t="str">
        <f t="shared" si="259"/>
        <v>Только BARRE5Весовые диски 3,7 кг</v>
      </c>
      <c r="E1744" s="92">
        <f>E1743/2</f>
        <v>2.5</v>
      </c>
      <c r="F1744" s="21"/>
      <c r="G1744" s="184"/>
    </row>
    <row r="1745" spans="1:7" x14ac:dyDescent="0.25">
      <c r="A1745" s="21" t="s">
        <v>67</v>
      </c>
      <c r="B1745" s="22">
        <v>5</v>
      </c>
      <c r="C1745" s="21" t="s">
        <v>78</v>
      </c>
      <c r="D1745" s="62" t="str">
        <f t="shared" si="259"/>
        <v>Только BARRE5Амортизаторы SMARTBAND</v>
      </c>
      <c r="E1745" s="92">
        <f>B1745</f>
        <v>5</v>
      </c>
      <c r="F1745" s="21"/>
      <c r="G1745" s="184"/>
    </row>
    <row r="1746" spans="1:7" x14ac:dyDescent="0.25">
      <c r="A1746" s="21" t="s">
        <v>67</v>
      </c>
      <c r="B1746" s="22">
        <v>5</v>
      </c>
      <c r="C1746" s="21" t="s">
        <v>79</v>
      </c>
      <c r="D1746" s="62" t="str">
        <f t="shared" si="259"/>
        <v>Только BARRE5Амортизаторы SMARTBAND EXTREME</v>
      </c>
      <c r="E1746" s="92">
        <f>E1745*0.2</f>
        <v>1</v>
      </c>
      <c r="F1746" s="21"/>
      <c r="G1746" s="184"/>
    </row>
    <row r="1747" spans="1:7" x14ac:dyDescent="0.25">
      <c r="A1747" s="21" t="s">
        <v>67</v>
      </c>
      <c r="B1747" s="22">
        <v>5</v>
      </c>
      <c r="C1747" s="21" t="s">
        <v>77</v>
      </c>
      <c r="D1747" s="62" t="str">
        <f t="shared" si="259"/>
        <v>Только BARRE5Держатели Амортизаторов SMARTBAND RACK</v>
      </c>
      <c r="E1747" s="92">
        <v>1</v>
      </c>
      <c r="F1747" s="21"/>
      <c r="G1747" s="184"/>
    </row>
    <row r="1748" spans="1:7" x14ac:dyDescent="0.25">
      <c r="A1748" s="21" t="s">
        <v>67</v>
      </c>
      <c r="B1748" s="22">
        <v>5</v>
      </c>
      <c r="C1748" s="21" t="s">
        <v>80</v>
      </c>
      <c r="D1748" s="62" t="str">
        <f t="shared" si="259"/>
        <v>Только BARRE5Коврики MBX MAT</v>
      </c>
      <c r="E1748" s="92">
        <f>B1748</f>
        <v>5</v>
      </c>
      <c r="F1748" s="21"/>
      <c r="G1748" s="29"/>
    </row>
    <row r="1749" spans="1:7" ht="15.75" thickBot="1" x14ac:dyDescent="0.3">
      <c r="A1749" s="21" t="s">
        <v>67</v>
      </c>
      <c r="B1749" s="22">
        <v>5</v>
      </c>
      <c r="C1749" s="24" t="s">
        <v>88</v>
      </c>
      <c r="D1749" s="62" t="str">
        <f t="shared" si="259"/>
        <v>Только BARRE5Держатели ковриков MBX MAT RACK</v>
      </c>
      <c r="E1749" s="102">
        <v>1</v>
      </c>
      <c r="F1749" s="24"/>
      <c r="G1749" s="33" t="s">
        <v>19</v>
      </c>
    </row>
    <row r="1750" spans="1:7" ht="15.75" thickBot="1" x14ac:dyDescent="0.3">
      <c r="A1750" s="21" t="s">
        <v>67</v>
      </c>
      <c r="B1750" s="22">
        <v>5</v>
      </c>
      <c r="C1750" s="24"/>
      <c r="D1750" s="62" t="str">
        <f t="shared" si="259"/>
        <v>Только BARRE5</v>
      </c>
      <c r="E1750" s="102"/>
      <c r="F1750" s="24"/>
      <c r="G1750" s="33"/>
    </row>
    <row r="1751" spans="1:7" ht="11.1" customHeight="1" x14ac:dyDescent="0.25">
      <c r="A1751" s="21" t="s">
        <v>67</v>
      </c>
      <c r="B1751" s="22">
        <v>4</v>
      </c>
      <c r="C1751" s="39" t="s">
        <v>71</v>
      </c>
      <c r="D1751" s="62" t="str">
        <f t="shared" si="259"/>
        <v>Только BARRE4Дополнительные весовые диски 1 кг</v>
      </c>
      <c r="E1751" s="92">
        <f>B1751*2</f>
        <v>8</v>
      </c>
      <c r="F1751" s="21"/>
      <c r="G1751" s="183" t="s">
        <v>20</v>
      </c>
    </row>
    <row r="1752" spans="1:7" x14ac:dyDescent="0.25">
      <c r="A1752" s="21" t="s">
        <v>67</v>
      </c>
      <c r="B1752" s="22">
        <v>4</v>
      </c>
      <c r="C1752" s="39" t="s">
        <v>72</v>
      </c>
      <c r="D1752" s="62" t="str">
        <f t="shared" si="259"/>
        <v>Только BARRE4Дополнительные весовые диски 2,5 кг</v>
      </c>
      <c r="E1752" s="92">
        <f>E1751/2</f>
        <v>4</v>
      </c>
      <c r="F1752" s="21"/>
      <c r="G1752" s="184"/>
    </row>
    <row r="1753" spans="1:7" x14ac:dyDescent="0.25">
      <c r="A1753" s="21" t="s">
        <v>67</v>
      </c>
      <c r="B1753" s="22">
        <v>4</v>
      </c>
      <c r="C1753" s="21" t="s">
        <v>74</v>
      </c>
      <c r="D1753" s="62" t="str">
        <f t="shared" si="259"/>
        <v>Только BARRE4Весовые диски 3,7 кг</v>
      </c>
      <c r="E1753" s="92">
        <f>E1752/2</f>
        <v>2</v>
      </c>
      <c r="F1753" s="21"/>
      <c r="G1753" s="184"/>
    </row>
    <row r="1754" spans="1:7" x14ac:dyDescent="0.25">
      <c r="A1754" s="21" t="s">
        <v>67</v>
      </c>
      <c r="B1754" s="22">
        <v>4</v>
      </c>
      <c r="C1754" s="21" t="s">
        <v>78</v>
      </c>
      <c r="D1754" s="62" t="str">
        <f t="shared" si="259"/>
        <v>Только BARRE4Амортизаторы SMARTBAND</v>
      </c>
      <c r="E1754" s="92">
        <f>B1754</f>
        <v>4</v>
      </c>
      <c r="F1754" s="21"/>
      <c r="G1754" s="184"/>
    </row>
    <row r="1755" spans="1:7" x14ac:dyDescent="0.25">
      <c r="A1755" s="21" t="s">
        <v>67</v>
      </c>
      <c r="B1755" s="22">
        <v>4</v>
      </c>
      <c r="C1755" s="21" t="s">
        <v>79</v>
      </c>
      <c r="D1755" s="62" t="str">
        <f t="shared" si="259"/>
        <v>Только BARRE4Амортизаторы SMARTBAND EXTREME</v>
      </c>
      <c r="E1755" s="92">
        <f>E1754*0.2</f>
        <v>0.8</v>
      </c>
      <c r="F1755" s="21"/>
      <c r="G1755" s="184"/>
    </row>
    <row r="1756" spans="1:7" x14ac:dyDescent="0.25">
      <c r="A1756" s="21" t="s">
        <v>67</v>
      </c>
      <c r="B1756" s="22">
        <v>4</v>
      </c>
      <c r="C1756" s="21" t="s">
        <v>77</v>
      </c>
      <c r="D1756" s="62" t="str">
        <f t="shared" si="259"/>
        <v>Только BARRE4Держатели Амортизаторов SMARTBAND RACK</v>
      </c>
      <c r="E1756" s="92">
        <v>1</v>
      </c>
      <c r="F1756" s="21"/>
      <c r="G1756" s="184"/>
    </row>
    <row r="1757" spans="1:7" x14ac:dyDescent="0.25">
      <c r="A1757" s="21" t="s">
        <v>67</v>
      </c>
      <c r="B1757" s="22">
        <v>4</v>
      </c>
      <c r="C1757" s="21" t="s">
        <v>80</v>
      </c>
      <c r="D1757" s="62" t="str">
        <f t="shared" si="259"/>
        <v>Только BARRE4Коврики MBX MAT</v>
      </c>
      <c r="E1757" s="92">
        <f>B1757</f>
        <v>4</v>
      </c>
      <c r="F1757" s="21"/>
      <c r="G1757" s="29"/>
    </row>
    <row r="1758" spans="1:7" ht="15.75" thickBot="1" x14ac:dyDescent="0.3">
      <c r="A1758" s="21" t="s">
        <v>67</v>
      </c>
      <c r="B1758" s="22">
        <v>4</v>
      </c>
      <c r="C1758" s="24" t="s">
        <v>88</v>
      </c>
      <c r="D1758" s="62" t="str">
        <f t="shared" si="259"/>
        <v>Только BARRE4Держатели ковриков MBX MAT RACK</v>
      </c>
      <c r="E1758" s="102">
        <v>1</v>
      </c>
      <c r="F1758" s="24"/>
      <c r="G1758" s="33" t="s">
        <v>19</v>
      </c>
    </row>
    <row r="1759" spans="1:7" ht="15.75" thickBot="1" x14ac:dyDescent="0.3">
      <c r="A1759" s="21" t="s">
        <v>67</v>
      </c>
      <c r="B1759" s="22">
        <v>4</v>
      </c>
      <c r="C1759" s="24"/>
      <c r="D1759" s="62" t="str">
        <f t="shared" si="259"/>
        <v>Только BARRE4</v>
      </c>
      <c r="E1759" s="102"/>
      <c r="F1759" s="24"/>
      <c r="G1759" s="33"/>
    </row>
    <row r="1760" spans="1:7" x14ac:dyDescent="0.25">
      <c r="A1760" s="21" t="s">
        <v>67</v>
      </c>
      <c r="B1760" s="22">
        <v>3</v>
      </c>
      <c r="C1760" s="39" t="s">
        <v>71</v>
      </c>
      <c r="D1760" s="62" t="str">
        <f t="shared" si="259"/>
        <v>Только BARRE3Дополнительные весовые диски 1 кг</v>
      </c>
      <c r="E1760" s="92">
        <f>B1760*2</f>
        <v>6</v>
      </c>
      <c r="F1760" s="21"/>
      <c r="G1760" s="183" t="s">
        <v>20</v>
      </c>
    </row>
    <row r="1761" spans="1:7" x14ac:dyDescent="0.25">
      <c r="A1761" s="21" t="s">
        <v>67</v>
      </c>
      <c r="B1761" s="22">
        <v>3</v>
      </c>
      <c r="C1761" s="39" t="s">
        <v>72</v>
      </c>
      <c r="D1761" s="62" t="str">
        <f t="shared" si="259"/>
        <v>Только BARRE3Дополнительные весовые диски 2,5 кг</v>
      </c>
      <c r="E1761" s="92">
        <f>E1760/2</f>
        <v>3</v>
      </c>
      <c r="F1761" s="21"/>
      <c r="G1761" s="184"/>
    </row>
    <row r="1762" spans="1:7" x14ac:dyDescent="0.25">
      <c r="A1762" s="21" t="s">
        <v>67</v>
      </c>
      <c r="B1762" s="22">
        <v>3</v>
      </c>
      <c r="C1762" s="21" t="s">
        <v>74</v>
      </c>
      <c r="D1762" s="62" t="str">
        <f t="shared" si="259"/>
        <v>Только BARRE3Весовые диски 3,7 кг</v>
      </c>
      <c r="E1762" s="92">
        <f>E1761/2</f>
        <v>1.5</v>
      </c>
      <c r="F1762" s="21"/>
      <c r="G1762" s="184"/>
    </row>
    <row r="1763" spans="1:7" x14ac:dyDescent="0.25">
      <c r="A1763" s="21" t="s">
        <v>67</v>
      </c>
      <c r="B1763" s="22">
        <v>3</v>
      </c>
      <c r="C1763" s="21" t="s">
        <v>78</v>
      </c>
      <c r="D1763" s="62" t="str">
        <f t="shared" si="259"/>
        <v>Только BARRE3Амортизаторы SMARTBAND</v>
      </c>
      <c r="E1763" s="92">
        <f>B1763</f>
        <v>3</v>
      </c>
      <c r="F1763" s="21"/>
      <c r="G1763" s="184"/>
    </row>
    <row r="1764" spans="1:7" x14ac:dyDescent="0.25">
      <c r="A1764" s="21" t="s">
        <v>67</v>
      </c>
      <c r="B1764" s="22">
        <v>3</v>
      </c>
      <c r="C1764" s="21" t="s">
        <v>79</v>
      </c>
      <c r="D1764" s="62" t="str">
        <f t="shared" si="259"/>
        <v>Только BARRE3Амортизаторы SMARTBAND EXTREME</v>
      </c>
      <c r="E1764" s="92">
        <f>E1763*0.2</f>
        <v>0.60000000000000009</v>
      </c>
      <c r="F1764" s="21"/>
      <c r="G1764" s="184"/>
    </row>
    <row r="1765" spans="1:7" x14ac:dyDescent="0.25">
      <c r="A1765" s="21" t="s">
        <v>67</v>
      </c>
      <c r="B1765" s="22">
        <v>3</v>
      </c>
      <c r="C1765" s="21" t="s">
        <v>77</v>
      </c>
      <c r="D1765" s="62" t="str">
        <f t="shared" si="259"/>
        <v>Только BARRE3Держатели Амортизаторов SMARTBAND RACK</v>
      </c>
      <c r="E1765" s="92">
        <v>1</v>
      </c>
      <c r="F1765" s="21"/>
      <c r="G1765" s="184"/>
    </row>
    <row r="1766" spans="1:7" x14ac:dyDescent="0.25">
      <c r="A1766" s="21" t="s">
        <v>67</v>
      </c>
      <c r="B1766" s="22">
        <v>3</v>
      </c>
      <c r="C1766" s="21" t="s">
        <v>80</v>
      </c>
      <c r="D1766" s="62" t="str">
        <f t="shared" si="259"/>
        <v>Только BARRE3Коврики MBX MAT</v>
      </c>
      <c r="E1766" s="92">
        <f>B1766</f>
        <v>3</v>
      </c>
      <c r="F1766" s="21"/>
      <c r="G1766" s="29"/>
    </row>
    <row r="1767" spans="1:7" ht="15.75" thickBot="1" x14ac:dyDescent="0.3">
      <c r="A1767" s="21" t="s">
        <v>67</v>
      </c>
      <c r="B1767" s="22">
        <v>3</v>
      </c>
      <c r="C1767" s="24" t="s">
        <v>88</v>
      </c>
      <c r="D1767" s="62" t="str">
        <f t="shared" si="259"/>
        <v>Только BARRE3Держатели ковриков MBX MAT RACK</v>
      </c>
      <c r="E1767" s="102">
        <v>1</v>
      </c>
      <c r="F1767" s="24"/>
      <c r="G1767" s="33" t="s">
        <v>19</v>
      </c>
    </row>
    <row r="1768" spans="1:7" ht="15.75" thickBot="1" x14ac:dyDescent="0.3">
      <c r="A1768" s="21" t="s">
        <v>67</v>
      </c>
      <c r="B1768" s="22">
        <v>3</v>
      </c>
      <c r="C1768" s="24"/>
      <c r="D1768" s="62" t="str">
        <f t="shared" si="259"/>
        <v>Только BARRE3</v>
      </c>
      <c r="E1768" s="102"/>
      <c r="F1768" s="24"/>
      <c r="G1768" s="33"/>
    </row>
    <row r="1769" spans="1:7" ht="11.1" customHeight="1" x14ac:dyDescent="0.25">
      <c r="A1769" s="21" t="s">
        <v>67</v>
      </c>
      <c r="B1769" s="22">
        <v>2</v>
      </c>
      <c r="C1769" s="39" t="s">
        <v>71</v>
      </c>
      <c r="D1769" s="62" t="str">
        <f t="shared" si="259"/>
        <v>Только BARRE2Дополнительные весовые диски 1 кг</v>
      </c>
      <c r="E1769" s="92">
        <f>B1769*2</f>
        <v>4</v>
      </c>
      <c r="F1769" s="21"/>
      <c r="G1769" s="183" t="s">
        <v>20</v>
      </c>
    </row>
    <row r="1770" spans="1:7" x14ac:dyDescent="0.25">
      <c r="A1770" s="21" t="s">
        <v>67</v>
      </c>
      <c r="B1770" s="22">
        <v>2</v>
      </c>
      <c r="C1770" s="39" t="s">
        <v>72</v>
      </c>
      <c r="D1770" s="62" t="str">
        <f t="shared" si="259"/>
        <v>Только BARRE2Дополнительные весовые диски 2,5 кг</v>
      </c>
      <c r="E1770" s="92">
        <f>E1769/2</f>
        <v>2</v>
      </c>
      <c r="F1770" s="21"/>
      <c r="G1770" s="184"/>
    </row>
    <row r="1771" spans="1:7" x14ac:dyDescent="0.25">
      <c r="A1771" s="21" t="s">
        <v>67</v>
      </c>
      <c r="B1771" s="22">
        <v>2</v>
      </c>
      <c r="C1771" s="21" t="s">
        <v>74</v>
      </c>
      <c r="D1771" s="62" t="str">
        <f t="shared" si="259"/>
        <v>Только BARRE2Весовые диски 3,7 кг</v>
      </c>
      <c r="E1771" s="92">
        <f>E1770/2</f>
        <v>1</v>
      </c>
      <c r="F1771" s="21"/>
      <c r="G1771" s="184"/>
    </row>
    <row r="1772" spans="1:7" x14ac:dyDescent="0.25">
      <c r="A1772" s="21" t="s">
        <v>67</v>
      </c>
      <c r="B1772" s="22">
        <v>2</v>
      </c>
      <c r="C1772" s="21" t="s">
        <v>78</v>
      </c>
      <c r="D1772" s="62" t="str">
        <f t="shared" si="259"/>
        <v>Только BARRE2Амортизаторы SMARTBAND</v>
      </c>
      <c r="E1772" s="92">
        <f>B1772</f>
        <v>2</v>
      </c>
      <c r="F1772" s="21"/>
      <c r="G1772" s="184"/>
    </row>
    <row r="1773" spans="1:7" x14ac:dyDescent="0.25">
      <c r="A1773" s="21" t="s">
        <v>67</v>
      </c>
      <c r="B1773" s="22">
        <v>2</v>
      </c>
      <c r="C1773" s="21" t="s">
        <v>79</v>
      </c>
      <c r="D1773" s="62" t="str">
        <f t="shared" si="259"/>
        <v>Только BARRE2Амортизаторы SMARTBAND EXTREME</v>
      </c>
      <c r="E1773" s="92">
        <v>2</v>
      </c>
      <c r="F1773" s="21"/>
      <c r="G1773" s="184"/>
    </row>
    <row r="1774" spans="1:7" x14ac:dyDescent="0.25">
      <c r="A1774" s="21" t="s">
        <v>67</v>
      </c>
      <c r="B1774" s="22">
        <v>2</v>
      </c>
      <c r="C1774" s="21" t="s">
        <v>77</v>
      </c>
      <c r="D1774" s="62" t="str">
        <f t="shared" si="259"/>
        <v>Только BARRE2Держатели Амортизаторов SMARTBAND RACK</v>
      </c>
      <c r="E1774" s="92">
        <v>1</v>
      </c>
      <c r="F1774" s="21"/>
      <c r="G1774" s="184"/>
    </row>
    <row r="1775" spans="1:7" x14ac:dyDescent="0.25">
      <c r="A1775" s="21" t="s">
        <v>67</v>
      </c>
      <c r="B1775" s="22">
        <v>2</v>
      </c>
      <c r="C1775" s="21" t="s">
        <v>80</v>
      </c>
      <c r="D1775" s="62" t="str">
        <f t="shared" si="259"/>
        <v>Только BARRE2Коврики MBX MAT</v>
      </c>
      <c r="E1775" s="92">
        <f>B1775</f>
        <v>2</v>
      </c>
      <c r="F1775" s="21"/>
      <c r="G1775" s="29"/>
    </row>
    <row r="1776" spans="1:7" ht="15.75" thickBot="1" x14ac:dyDescent="0.3">
      <c r="A1776" s="21" t="s">
        <v>67</v>
      </c>
      <c r="B1776" s="22">
        <v>2</v>
      </c>
      <c r="C1776" s="24" t="s">
        <v>88</v>
      </c>
      <c r="D1776" s="62" t="str">
        <f t="shared" ref="D1776:D1804" si="260">A1776&amp;B1776&amp;C1776</f>
        <v>Только BARRE2Держатели ковриков MBX MAT RACK</v>
      </c>
      <c r="E1776" s="102">
        <v>1</v>
      </c>
      <c r="F1776" s="24"/>
      <c r="G1776" s="33" t="s">
        <v>19</v>
      </c>
    </row>
    <row r="1777" spans="1:10" ht="15.75" thickBot="1" x14ac:dyDescent="0.3">
      <c r="A1777" s="21" t="s">
        <v>67</v>
      </c>
      <c r="B1777" s="22">
        <v>2</v>
      </c>
      <c r="C1777" s="24"/>
      <c r="D1777" s="62" t="str">
        <f t="shared" si="260"/>
        <v>Только BARRE2</v>
      </c>
      <c r="E1777" s="102"/>
      <c r="F1777" s="24"/>
      <c r="G1777" s="33"/>
    </row>
    <row r="1778" spans="1:10" x14ac:dyDescent="0.25">
      <c r="A1778" s="21" t="s">
        <v>67</v>
      </c>
      <c r="B1778" s="22">
        <v>1</v>
      </c>
      <c r="C1778" s="39" t="s">
        <v>71</v>
      </c>
      <c r="D1778" s="62" t="str">
        <f t="shared" si="260"/>
        <v>Только BARRE1Дополнительные весовые диски 1 кг</v>
      </c>
      <c r="E1778" s="92">
        <f>B1778*2</f>
        <v>2</v>
      </c>
      <c r="F1778" s="21"/>
      <c r="G1778" s="183" t="s">
        <v>20</v>
      </c>
    </row>
    <row r="1779" spans="1:10" x14ac:dyDescent="0.25">
      <c r="A1779" s="21" t="s">
        <v>67</v>
      </c>
      <c r="B1779" s="22">
        <v>1</v>
      </c>
      <c r="C1779" s="39" t="s">
        <v>72</v>
      </c>
      <c r="D1779" s="62" t="str">
        <f t="shared" si="260"/>
        <v>Только BARRE1Дополнительные весовые диски 2,5 кг</v>
      </c>
      <c r="E1779" s="92">
        <f>E1778/2</f>
        <v>1</v>
      </c>
      <c r="F1779" s="21"/>
      <c r="G1779" s="184"/>
    </row>
    <row r="1780" spans="1:10" x14ac:dyDescent="0.25">
      <c r="A1780" s="21" t="s">
        <v>67</v>
      </c>
      <c r="B1780" s="22">
        <v>1</v>
      </c>
      <c r="C1780" s="21" t="s">
        <v>74</v>
      </c>
      <c r="D1780" s="62" t="str">
        <f t="shared" si="260"/>
        <v>Только BARRE1Весовые диски 3,7 кг</v>
      </c>
      <c r="E1780" s="92">
        <f>E1779/2</f>
        <v>0.5</v>
      </c>
      <c r="F1780" s="21"/>
      <c r="G1780" s="184"/>
    </row>
    <row r="1781" spans="1:10" x14ac:dyDescent="0.25">
      <c r="A1781" s="21" t="s">
        <v>67</v>
      </c>
      <c r="B1781" s="22">
        <v>1</v>
      </c>
      <c r="C1781" s="21" t="s">
        <v>78</v>
      </c>
      <c r="D1781" s="62" t="str">
        <f t="shared" si="260"/>
        <v>Только BARRE1Амортизаторы SMARTBAND</v>
      </c>
      <c r="E1781" s="92">
        <f>B1781</f>
        <v>1</v>
      </c>
      <c r="F1781" s="21"/>
      <c r="G1781" s="184"/>
    </row>
    <row r="1782" spans="1:10" x14ac:dyDescent="0.25">
      <c r="A1782" s="21" t="s">
        <v>67</v>
      </c>
      <c r="B1782" s="22">
        <v>1</v>
      </c>
      <c r="C1782" s="21" t="s">
        <v>79</v>
      </c>
      <c r="D1782" s="62" t="str">
        <f t="shared" si="260"/>
        <v>Только BARRE1Амортизаторы SMARTBAND EXTREME</v>
      </c>
      <c r="E1782" s="92">
        <f>E1781*0.2</f>
        <v>0.2</v>
      </c>
      <c r="F1782" s="21"/>
      <c r="G1782" s="184"/>
    </row>
    <row r="1783" spans="1:10" x14ac:dyDescent="0.25">
      <c r="A1783" s="21" t="s">
        <v>67</v>
      </c>
      <c r="B1783" s="22">
        <v>1</v>
      </c>
      <c r="C1783" s="21" t="s">
        <v>77</v>
      </c>
      <c r="D1783" s="62" t="str">
        <f t="shared" si="260"/>
        <v>Только BARRE1Держатели Амортизаторов SMARTBAND RACK</v>
      </c>
      <c r="E1783" s="92">
        <v>1</v>
      </c>
      <c r="F1783" s="21"/>
      <c r="G1783" s="184"/>
    </row>
    <row r="1784" spans="1:10" x14ac:dyDescent="0.25">
      <c r="A1784" s="21" t="s">
        <v>67</v>
      </c>
      <c r="B1784" s="22">
        <v>1</v>
      </c>
      <c r="C1784" s="21" t="s">
        <v>80</v>
      </c>
      <c r="D1784" s="62" t="str">
        <f t="shared" si="260"/>
        <v>Только BARRE1Коврики MBX MAT</v>
      </c>
      <c r="E1784" s="92">
        <f>B1784</f>
        <v>1</v>
      </c>
      <c r="F1784" s="21"/>
      <c r="G1784" s="29"/>
    </row>
    <row r="1785" spans="1:10" ht="15.75" thickBot="1" x14ac:dyDescent="0.3">
      <c r="A1785" s="21" t="s">
        <v>67</v>
      </c>
      <c r="B1785" s="22">
        <v>1</v>
      </c>
      <c r="C1785" s="24" t="s">
        <v>88</v>
      </c>
      <c r="D1785" s="62" t="str">
        <f t="shared" si="260"/>
        <v>Только BARRE1Держатели ковриков MBX MAT RACK</v>
      </c>
      <c r="E1785" s="102">
        <v>1</v>
      </c>
      <c r="F1785" s="24"/>
      <c r="G1785" s="33" t="s">
        <v>19</v>
      </c>
    </row>
    <row r="1786" spans="1:10" ht="15.75" thickBot="1" x14ac:dyDescent="0.3">
      <c r="A1786" s="21" t="s">
        <v>67</v>
      </c>
      <c r="B1786" s="22">
        <v>1</v>
      </c>
      <c r="C1786" s="24"/>
      <c r="D1786" s="62" t="str">
        <f t="shared" si="260"/>
        <v>Только BARRE1</v>
      </c>
      <c r="E1786" s="102"/>
      <c r="F1786" s="24"/>
      <c r="G1786" s="33"/>
    </row>
    <row r="1787" spans="1:10" s="43" customFormat="1" ht="11.1" customHeight="1" x14ac:dyDescent="0.25">
      <c r="A1787" s="103" t="s">
        <v>67</v>
      </c>
      <c r="B1787" s="104">
        <v>31</v>
      </c>
      <c r="C1787" s="39" t="s">
        <v>71</v>
      </c>
      <c r="D1787" s="43" t="str">
        <f t="shared" si="260"/>
        <v>Только BARRE31Дополнительные весовые диски 1 кг</v>
      </c>
      <c r="E1787" s="105">
        <f>B1787*2</f>
        <v>62</v>
      </c>
      <c r="F1787" s="103"/>
      <c r="G1787" s="183" t="s">
        <v>20</v>
      </c>
      <c r="H1787" s="106"/>
      <c r="I1787" s="106"/>
      <c r="J1787" s="107"/>
    </row>
    <row r="1788" spans="1:10" x14ac:dyDescent="0.25">
      <c r="A1788" s="21" t="s">
        <v>67</v>
      </c>
      <c r="B1788" s="22">
        <v>31</v>
      </c>
      <c r="C1788" s="39" t="s">
        <v>72</v>
      </c>
      <c r="D1788" s="62" t="str">
        <f t="shared" si="260"/>
        <v>Только BARRE31Дополнительные весовые диски 2,5 кг</v>
      </c>
      <c r="E1788" s="92">
        <f>E1787/2</f>
        <v>31</v>
      </c>
      <c r="F1788" s="21"/>
      <c r="G1788" s="184"/>
    </row>
    <row r="1789" spans="1:10" x14ac:dyDescent="0.25">
      <c r="A1789" s="21" t="s">
        <v>67</v>
      </c>
      <c r="B1789" s="22">
        <v>31</v>
      </c>
      <c r="C1789" s="21" t="s">
        <v>74</v>
      </c>
      <c r="D1789" s="62" t="str">
        <f t="shared" si="260"/>
        <v>Только BARRE31Весовые диски 3,7 кг</v>
      </c>
      <c r="E1789" s="92">
        <f>E1788/2</f>
        <v>15.5</v>
      </c>
      <c r="F1789" s="21"/>
      <c r="G1789" s="184"/>
    </row>
    <row r="1790" spans="1:10" x14ac:dyDescent="0.25">
      <c r="A1790" s="21" t="s">
        <v>67</v>
      </c>
      <c r="B1790" s="22">
        <v>31</v>
      </c>
      <c r="C1790" s="21" t="s">
        <v>78</v>
      </c>
      <c r="D1790" s="62" t="str">
        <f t="shared" si="260"/>
        <v>Только BARRE31Амортизаторы SMARTBAND</v>
      </c>
      <c r="E1790" s="92">
        <f>B1790</f>
        <v>31</v>
      </c>
      <c r="F1790" s="21"/>
      <c r="G1790" s="184"/>
    </row>
    <row r="1791" spans="1:10" x14ac:dyDescent="0.25">
      <c r="A1791" s="21" t="s">
        <v>67</v>
      </c>
      <c r="B1791" s="22">
        <v>31</v>
      </c>
      <c r="C1791" s="21" t="s">
        <v>79</v>
      </c>
      <c r="D1791" s="62" t="str">
        <f t="shared" si="260"/>
        <v>Только BARRE31Амортизаторы SMARTBAND EXTREME</v>
      </c>
      <c r="E1791" s="92">
        <f>E1790*0.2</f>
        <v>6.2</v>
      </c>
      <c r="F1791" s="21"/>
      <c r="G1791" s="184"/>
    </row>
    <row r="1792" spans="1:10" x14ac:dyDescent="0.25">
      <c r="A1792" s="21" t="s">
        <v>67</v>
      </c>
      <c r="B1792" s="22">
        <v>31</v>
      </c>
      <c r="C1792" s="21" t="s">
        <v>77</v>
      </c>
      <c r="D1792" s="62" t="str">
        <f t="shared" si="260"/>
        <v>Только BARRE31Держатели Амортизаторов SMARTBAND RACK</v>
      </c>
      <c r="E1792" s="92">
        <v>4</v>
      </c>
      <c r="F1792" s="21"/>
      <c r="G1792" s="184"/>
    </row>
    <row r="1793" spans="1:10" x14ac:dyDescent="0.25">
      <c r="A1793" s="21" t="s">
        <v>67</v>
      </c>
      <c r="B1793" s="22">
        <v>31</v>
      </c>
      <c r="C1793" s="21" t="s">
        <v>80</v>
      </c>
      <c r="D1793" s="62" t="str">
        <f t="shared" si="260"/>
        <v>Только BARRE31Коврики MBX MAT</v>
      </c>
      <c r="E1793" s="92">
        <f>B1793</f>
        <v>31</v>
      </c>
      <c r="F1793" s="21"/>
      <c r="G1793" s="29"/>
    </row>
    <row r="1794" spans="1:10" ht="15.75" thickBot="1" x14ac:dyDescent="0.3">
      <c r="A1794" s="21" t="s">
        <v>67</v>
      </c>
      <c r="B1794" s="22">
        <v>31</v>
      </c>
      <c r="C1794" s="24" t="s">
        <v>88</v>
      </c>
      <c r="D1794" s="62" t="str">
        <f t="shared" si="260"/>
        <v>Только BARRE31Держатели ковриков MBX MAT RACK</v>
      </c>
      <c r="E1794" s="102">
        <v>1</v>
      </c>
      <c r="F1794" s="24"/>
      <c r="G1794" s="33" t="s">
        <v>19</v>
      </c>
    </row>
    <row r="1795" spans="1:10" ht="15.75" thickBot="1" x14ac:dyDescent="0.3">
      <c r="A1795" s="21" t="s">
        <v>67</v>
      </c>
      <c r="B1795" s="22">
        <v>31</v>
      </c>
      <c r="C1795" s="24"/>
      <c r="D1795" s="62" t="str">
        <f t="shared" si="260"/>
        <v>Только BARRE31</v>
      </c>
      <c r="E1795" s="102"/>
      <c r="F1795" s="24"/>
      <c r="G1795" s="33"/>
    </row>
    <row r="1796" spans="1:10" x14ac:dyDescent="0.25">
      <c r="A1796" s="21" t="s">
        <v>67</v>
      </c>
      <c r="B1796" s="22">
        <v>32</v>
      </c>
      <c r="C1796" s="39" t="s">
        <v>71</v>
      </c>
      <c r="D1796" s="62" t="str">
        <f t="shared" si="260"/>
        <v>Только BARRE32Дополнительные весовые диски 1 кг</v>
      </c>
      <c r="E1796" s="92">
        <f>B1796*2</f>
        <v>64</v>
      </c>
      <c r="F1796" s="21"/>
      <c r="G1796" s="183" t="s">
        <v>20</v>
      </c>
    </row>
    <row r="1797" spans="1:10" x14ac:dyDescent="0.25">
      <c r="A1797" s="21" t="s">
        <v>67</v>
      </c>
      <c r="B1797" s="22">
        <v>32</v>
      </c>
      <c r="C1797" s="39" t="s">
        <v>72</v>
      </c>
      <c r="D1797" s="62" t="str">
        <f t="shared" si="260"/>
        <v>Только BARRE32Дополнительные весовые диски 2,5 кг</v>
      </c>
      <c r="E1797" s="92">
        <f>E1796/2</f>
        <v>32</v>
      </c>
      <c r="F1797" s="21"/>
      <c r="G1797" s="184"/>
    </row>
    <row r="1798" spans="1:10" x14ac:dyDescent="0.25">
      <c r="A1798" s="21" t="s">
        <v>67</v>
      </c>
      <c r="B1798" s="22">
        <v>32</v>
      </c>
      <c r="C1798" s="21" t="s">
        <v>74</v>
      </c>
      <c r="D1798" s="62" t="str">
        <f t="shared" si="260"/>
        <v>Только BARRE32Весовые диски 3,7 кг</v>
      </c>
      <c r="E1798" s="92">
        <f>E1797/2</f>
        <v>16</v>
      </c>
      <c r="F1798" s="21"/>
      <c r="G1798" s="184"/>
    </row>
    <row r="1799" spans="1:10" x14ac:dyDescent="0.25">
      <c r="A1799" s="21" t="s">
        <v>67</v>
      </c>
      <c r="B1799" s="22">
        <v>32</v>
      </c>
      <c r="C1799" s="21" t="s">
        <v>78</v>
      </c>
      <c r="D1799" s="62" t="str">
        <f t="shared" si="260"/>
        <v>Только BARRE32Амортизаторы SMARTBAND</v>
      </c>
      <c r="E1799" s="92">
        <f>B1799</f>
        <v>32</v>
      </c>
      <c r="F1799" s="21"/>
      <c r="G1799" s="184"/>
    </row>
    <row r="1800" spans="1:10" x14ac:dyDescent="0.25">
      <c r="A1800" s="21" t="s">
        <v>67</v>
      </c>
      <c r="B1800" s="22">
        <v>32</v>
      </c>
      <c r="C1800" s="21" t="s">
        <v>79</v>
      </c>
      <c r="D1800" s="62" t="str">
        <f t="shared" si="260"/>
        <v>Только BARRE32Амортизаторы SMARTBAND EXTREME</v>
      </c>
      <c r="E1800" s="92">
        <f>E1799*0.2</f>
        <v>6.4</v>
      </c>
      <c r="F1800" s="21"/>
      <c r="G1800" s="184"/>
    </row>
    <row r="1801" spans="1:10" x14ac:dyDescent="0.25">
      <c r="A1801" s="21" t="s">
        <v>67</v>
      </c>
      <c r="B1801" s="22">
        <v>32</v>
      </c>
      <c r="C1801" s="21" t="s">
        <v>77</v>
      </c>
      <c r="D1801" s="62" t="str">
        <f t="shared" si="260"/>
        <v>Только BARRE32Держатели Амортизаторов SMARTBAND RACK</v>
      </c>
      <c r="E1801" s="92">
        <v>4</v>
      </c>
      <c r="F1801" s="21"/>
      <c r="G1801" s="184"/>
    </row>
    <row r="1802" spans="1:10" x14ac:dyDescent="0.25">
      <c r="A1802" s="21" t="s">
        <v>67</v>
      </c>
      <c r="B1802" s="22">
        <v>32</v>
      </c>
      <c r="C1802" s="21" t="s">
        <v>80</v>
      </c>
      <c r="D1802" s="62" t="str">
        <f t="shared" si="260"/>
        <v>Только BARRE32Коврики MBX MAT</v>
      </c>
      <c r="E1802" s="92">
        <f>B1802</f>
        <v>32</v>
      </c>
      <c r="F1802" s="21"/>
      <c r="G1802" s="29"/>
    </row>
    <row r="1803" spans="1:10" ht="15.75" thickBot="1" x14ac:dyDescent="0.3">
      <c r="A1803" s="21" t="s">
        <v>67</v>
      </c>
      <c r="B1803" s="22">
        <v>32</v>
      </c>
      <c r="C1803" s="24" t="s">
        <v>88</v>
      </c>
      <c r="D1803" s="62" t="str">
        <f t="shared" si="260"/>
        <v>Только BARRE32Держатели ковриков MBX MAT RACK</v>
      </c>
      <c r="E1803" s="102">
        <v>1</v>
      </c>
      <c r="F1803" s="24"/>
      <c r="G1803" s="33" t="s">
        <v>19</v>
      </c>
    </row>
    <row r="1804" spans="1:10" ht="15.75" thickBot="1" x14ac:dyDescent="0.3">
      <c r="A1804" s="21" t="s">
        <v>67</v>
      </c>
      <c r="B1804" s="22">
        <v>32</v>
      </c>
      <c r="C1804" s="24"/>
      <c r="D1804" s="62" t="str">
        <f t="shared" si="260"/>
        <v>Только BARRE32</v>
      </c>
      <c r="E1804" s="102"/>
      <c r="F1804" s="24"/>
      <c r="G1804" s="33"/>
    </row>
    <row r="1805" spans="1:10" s="43" customFormat="1" ht="11.1" customHeight="1" x14ac:dyDescent="0.25">
      <c r="A1805" s="103" t="s">
        <v>67</v>
      </c>
      <c r="B1805" s="104">
        <v>33</v>
      </c>
      <c r="C1805" s="39" t="s">
        <v>71</v>
      </c>
      <c r="D1805" s="43" t="str">
        <f t="shared" ref="D1805:D1822" si="261">A1805&amp;B1805&amp;C1805</f>
        <v>Только BARRE33Дополнительные весовые диски 1 кг</v>
      </c>
      <c r="E1805" s="105">
        <f>B1805*2</f>
        <v>66</v>
      </c>
      <c r="F1805" s="103"/>
      <c r="G1805" s="183" t="s">
        <v>20</v>
      </c>
      <c r="H1805" s="106"/>
      <c r="I1805" s="106"/>
      <c r="J1805" s="107"/>
    </row>
    <row r="1806" spans="1:10" x14ac:dyDescent="0.25">
      <c r="A1806" s="21" t="s">
        <v>67</v>
      </c>
      <c r="B1806" s="104">
        <v>33</v>
      </c>
      <c r="C1806" s="39" t="s">
        <v>72</v>
      </c>
      <c r="D1806" s="62" t="str">
        <f t="shared" si="261"/>
        <v>Только BARRE33Дополнительные весовые диски 2,5 кг</v>
      </c>
      <c r="E1806" s="92">
        <f>E1805/2</f>
        <v>33</v>
      </c>
      <c r="F1806" s="21"/>
      <c r="G1806" s="184"/>
    </row>
    <row r="1807" spans="1:10" x14ac:dyDescent="0.25">
      <c r="A1807" s="21" t="s">
        <v>67</v>
      </c>
      <c r="B1807" s="104">
        <v>33</v>
      </c>
      <c r="C1807" s="21" t="s">
        <v>74</v>
      </c>
      <c r="D1807" s="62" t="str">
        <f t="shared" si="261"/>
        <v>Только BARRE33Весовые диски 3,7 кг</v>
      </c>
      <c r="E1807" s="92">
        <f>E1806/2</f>
        <v>16.5</v>
      </c>
      <c r="F1807" s="21"/>
      <c r="G1807" s="184"/>
    </row>
    <row r="1808" spans="1:10" x14ac:dyDescent="0.25">
      <c r="A1808" s="21" t="s">
        <v>67</v>
      </c>
      <c r="B1808" s="104">
        <v>33</v>
      </c>
      <c r="C1808" s="21" t="s">
        <v>78</v>
      </c>
      <c r="D1808" s="62" t="str">
        <f t="shared" si="261"/>
        <v>Только BARRE33Амортизаторы SMARTBAND</v>
      </c>
      <c r="E1808" s="92">
        <f>B1808</f>
        <v>33</v>
      </c>
      <c r="F1808" s="21"/>
      <c r="G1808" s="184"/>
    </row>
    <row r="1809" spans="1:10" x14ac:dyDescent="0.25">
      <c r="A1809" s="21" t="s">
        <v>67</v>
      </c>
      <c r="B1809" s="104">
        <v>33</v>
      </c>
      <c r="C1809" s="21" t="s">
        <v>79</v>
      </c>
      <c r="D1809" s="62" t="str">
        <f t="shared" si="261"/>
        <v>Только BARRE33Амортизаторы SMARTBAND EXTREME</v>
      </c>
      <c r="E1809" s="92">
        <f>E1808*0.2</f>
        <v>6.6000000000000005</v>
      </c>
      <c r="F1809" s="21"/>
      <c r="G1809" s="184"/>
    </row>
    <row r="1810" spans="1:10" x14ac:dyDescent="0.25">
      <c r="A1810" s="21" t="s">
        <v>67</v>
      </c>
      <c r="B1810" s="104">
        <v>33</v>
      </c>
      <c r="C1810" s="21" t="s">
        <v>77</v>
      </c>
      <c r="D1810" s="62" t="str">
        <f t="shared" si="261"/>
        <v>Только BARRE33Держатели Амортизаторов SMARTBAND RACK</v>
      </c>
      <c r="E1810" s="92">
        <v>4</v>
      </c>
      <c r="F1810" s="21"/>
      <c r="G1810" s="184"/>
    </row>
    <row r="1811" spans="1:10" x14ac:dyDescent="0.25">
      <c r="A1811" s="21" t="s">
        <v>67</v>
      </c>
      <c r="B1811" s="104">
        <v>33</v>
      </c>
      <c r="C1811" s="21" t="s">
        <v>80</v>
      </c>
      <c r="D1811" s="62" t="str">
        <f t="shared" si="261"/>
        <v>Только BARRE33Коврики MBX MAT</v>
      </c>
      <c r="E1811" s="92">
        <f>B1811</f>
        <v>33</v>
      </c>
      <c r="F1811" s="21"/>
      <c r="G1811" s="29"/>
    </row>
    <row r="1812" spans="1:10" ht="15.75" thickBot="1" x14ac:dyDescent="0.3">
      <c r="A1812" s="21" t="s">
        <v>67</v>
      </c>
      <c r="B1812" s="104">
        <v>33</v>
      </c>
      <c r="C1812" s="24" t="s">
        <v>88</v>
      </c>
      <c r="D1812" s="62" t="str">
        <f t="shared" si="261"/>
        <v>Только BARRE33Держатели ковриков MBX MAT RACK</v>
      </c>
      <c r="E1812" s="102">
        <v>1</v>
      </c>
      <c r="F1812" s="24"/>
      <c r="G1812" s="33" t="s">
        <v>19</v>
      </c>
    </row>
    <row r="1813" spans="1:10" ht="15.75" thickBot="1" x14ac:dyDescent="0.3">
      <c r="A1813" s="21" t="s">
        <v>67</v>
      </c>
      <c r="B1813" s="104">
        <v>33</v>
      </c>
      <c r="C1813" s="24"/>
      <c r="D1813" s="62" t="str">
        <f t="shared" si="261"/>
        <v>Только BARRE33</v>
      </c>
      <c r="E1813" s="102"/>
      <c r="F1813" s="24"/>
      <c r="G1813" s="33"/>
    </row>
    <row r="1814" spans="1:10" x14ac:dyDescent="0.25">
      <c r="A1814" s="21" t="s">
        <v>67</v>
      </c>
      <c r="B1814" s="22">
        <v>34</v>
      </c>
      <c r="C1814" s="39" t="s">
        <v>71</v>
      </c>
      <c r="D1814" s="62" t="str">
        <f t="shared" si="261"/>
        <v>Только BARRE34Дополнительные весовые диски 1 кг</v>
      </c>
      <c r="E1814" s="92">
        <f>B1814*2</f>
        <v>68</v>
      </c>
      <c r="F1814" s="21"/>
      <c r="G1814" s="183" t="s">
        <v>20</v>
      </c>
    </row>
    <row r="1815" spans="1:10" x14ac:dyDescent="0.25">
      <c r="A1815" s="21" t="s">
        <v>67</v>
      </c>
      <c r="B1815" s="22">
        <v>34</v>
      </c>
      <c r="C1815" s="39" t="s">
        <v>72</v>
      </c>
      <c r="D1815" s="62" t="str">
        <f t="shared" si="261"/>
        <v>Только BARRE34Дополнительные весовые диски 2,5 кг</v>
      </c>
      <c r="E1815" s="92">
        <f>E1814/2</f>
        <v>34</v>
      </c>
      <c r="F1815" s="21"/>
      <c r="G1815" s="184"/>
    </row>
    <row r="1816" spans="1:10" x14ac:dyDescent="0.25">
      <c r="A1816" s="21" t="s">
        <v>67</v>
      </c>
      <c r="B1816" s="22">
        <v>34</v>
      </c>
      <c r="C1816" s="21" t="s">
        <v>74</v>
      </c>
      <c r="D1816" s="62" t="str">
        <f t="shared" si="261"/>
        <v>Только BARRE34Весовые диски 3,7 кг</v>
      </c>
      <c r="E1816" s="92">
        <f>E1815/2</f>
        <v>17</v>
      </c>
      <c r="F1816" s="21"/>
      <c r="G1816" s="184"/>
    </row>
    <row r="1817" spans="1:10" x14ac:dyDescent="0.25">
      <c r="A1817" s="21" t="s">
        <v>67</v>
      </c>
      <c r="B1817" s="22">
        <v>34</v>
      </c>
      <c r="C1817" s="21" t="s">
        <v>78</v>
      </c>
      <c r="D1817" s="62" t="str">
        <f t="shared" si="261"/>
        <v>Только BARRE34Амортизаторы SMARTBAND</v>
      </c>
      <c r="E1817" s="92">
        <f>B1817</f>
        <v>34</v>
      </c>
      <c r="F1817" s="21"/>
      <c r="G1817" s="184"/>
    </row>
    <row r="1818" spans="1:10" x14ac:dyDescent="0.25">
      <c r="A1818" s="21" t="s">
        <v>67</v>
      </c>
      <c r="B1818" s="22">
        <v>34</v>
      </c>
      <c r="C1818" s="21" t="s">
        <v>79</v>
      </c>
      <c r="D1818" s="62" t="str">
        <f t="shared" si="261"/>
        <v>Только BARRE34Амортизаторы SMARTBAND EXTREME</v>
      </c>
      <c r="E1818" s="92">
        <v>6</v>
      </c>
      <c r="F1818" s="21"/>
      <c r="G1818" s="184"/>
    </row>
    <row r="1819" spans="1:10" x14ac:dyDescent="0.25">
      <c r="A1819" s="21" t="s">
        <v>67</v>
      </c>
      <c r="B1819" s="22">
        <v>34</v>
      </c>
      <c r="C1819" s="21" t="s">
        <v>77</v>
      </c>
      <c r="D1819" s="62" t="str">
        <f t="shared" si="261"/>
        <v>Только BARRE34Держатели Амортизаторов SMARTBAND RACK</v>
      </c>
      <c r="E1819" s="92">
        <v>4</v>
      </c>
      <c r="F1819" s="21"/>
      <c r="G1819" s="184"/>
    </row>
    <row r="1820" spans="1:10" x14ac:dyDescent="0.25">
      <c r="A1820" s="21" t="s">
        <v>67</v>
      </c>
      <c r="B1820" s="22">
        <v>34</v>
      </c>
      <c r="C1820" s="21" t="s">
        <v>80</v>
      </c>
      <c r="D1820" s="62" t="str">
        <f t="shared" si="261"/>
        <v>Только BARRE34Коврики MBX MAT</v>
      </c>
      <c r="E1820" s="92">
        <f>B1820</f>
        <v>34</v>
      </c>
      <c r="F1820" s="21"/>
      <c r="G1820" s="29"/>
    </row>
    <row r="1821" spans="1:10" ht="15.75" thickBot="1" x14ac:dyDescent="0.3">
      <c r="A1821" s="21" t="s">
        <v>67</v>
      </c>
      <c r="B1821" s="22">
        <v>34</v>
      </c>
      <c r="C1821" s="24" t="s">
        <v>88</v>
      </c>
      <c r="D1821" s="62" t="str">
        <f t="shared" si="261"/>
        <v>Только BARRE34Держатели ковриков MBX MAT RACK</v>
      </c>
      <c r="E1821" s="102">
        <v>1</v>
      </c>
      <c r="F1821" s="24"/>
      <c r="G1821" s="33" t="s">
        <v>19</v>
      </c>
    </row>
    <row r="1822" spans="1:10" ht="15.75" thickBot="1" x14ac:dyDescent="0.3">
      <c r="A1822" s="21" t="s">
        <v>67</v>
      </c>
      <c r="B1822" s="22">
        <v>34</v>
      </c>
      <c r="C1822" s="24"/>
      <c r="D1822" s="62" t="str">
        <f t="shared" si="261"/>
        <v>Только BARRE34</v>
      </c>
      <c r="E1822" s="102"/>
      <c r="F1822" s="24"/>
      <c r="G1822" s="33"/>
    </row>
    <row r="1823" spans="1:10" s="43" customFormat="1" ht="11.1" customHeight="1" x14ac:dyDescent="0.25">
      <c r="A1823" s="103" t="s">
        <v>67</v>
      </c>
      <c r="B1823" s="104">
        <v>35</v>
      </c>
      <c r="C1823" s="39" t="s">
        <v>71</v>
      </c>
      <c r="D1823" s="43" t="str">
        <f t="shared" ref="D1823:D1886" si="262">A1823&amp;B1823&amp;C1823</f>
        <v>Только BARRE35Дополнительные весовые диски 1 кг</v>
      </c>
      <c r="E1823" s="105">
        <f>B1823*2</f>
        <v>70</v>
      </c>
      <c r="F1823" s="103"/>
      <c r="G1823" s="183" t="s">
        <v>20</v>
      </c>
      <c r="H1823" s="106"/>
      <c r="I1823" s="106"/>
      <c r="J1823" s="107"/>
    </row>
    <row r="1824" spans="1:10" x14ac:dyDescent="0.25">
      <c r="A1824" s="21" t="s">
        <v>67</v>
      </c>
      <c r="B1824" s="104">
        <v>35</v>
      </c>
      <c r="C1824" s="39" t="s">
        <v>72</v>
      </c>
      <c r="D1824" s="62" t="str">
        <f t="shared" si="262"/>
        <v>Только BARRE35Дополнительные весовые диски 2,5 кг</v>
      </c>
      <c r="E1824" s="92">
        <f>E1823/2</f>
        <v>35</v>
      </c>
      <c r="F1824" s="21"/>
      <c r="G1824" s="184"/>
    </row>
    <row r="1825" spans="1:7" x14ac:dyDescent="0.25">
      <c r="A1825" s="21" t="s">
        <v>67</v>
      </c>
      <c r="B1825" s="104">
        <v>35</v>
      </c>
      <c r="C1825" s="21" t="s">
        <v>74</v>
      </c>
      <c r="D1825" s="62" t="str">
        <f t="shared" si="262"/>
        <v>Только BARRE35Весовые диски 3,7 кг</v>
      </c>
      <c r="E1825" s="92">
        <f>E1824/2</f>
        <v>17.5</v>
      </c>
      <c r="F1825" s="21"/>
      <c r="G1825" s="184"/>
    </row>
    <row r="1826" spans="1:7" x14ac:dyDescent="0.25">
      <c r="A1826" s="21" t="s">
        <v>67</v>
      </c>
      <c r="B1826" s="104">
        <v>35</v>
      </c>
      <c r="C1826" s="21" t="s">
        <v>78</v>
      </c>
      <c r="D1826" s="62" t="str">
        <f t="shared" si="262"/>
        <v>Только BARRE35Амортизаторы SMARTBAND</v>
      </c>
      <c r="E1826" s="92">
        <f>B1826</f>
        <v>35</v>
      </c>
      <c r="F1826" s="21"/>
      <c r="G1826" s="184"/>
    </row>
    <row r="1827" spans="1:7" x14ac:dyDescent="0.25">
      <c r="A1827" s="21" t="s">
        <v>67</v>
      </c>
      <c r="B1827" s="104">
        <v>35</v>
      </c>
      <c r="C1827" s="21" t="s">
        <v>79</v>
      </c>
      <c r="D1827" s="62" t="str">
        <f t="shared" si="262"/>
        <v>Только BARRE35Амортизаторы SMARTBAND EXTREME</v>
      </c>
      <c r="E1827" s="92">
        <v>10</v>
      </c>
      <c r="F1827" s="21"/>
      <c r="G1827" s="184"/>
    </row>
    <row r="1828" spans="1:7" x14ac:dyDescent="0.25">
      <c r="A1828" s="21" t="s">
        <v>67</v>
      </c>
      <c r="B1828" s="104">
        <v>35</v>
      </c>
      <c r="C1828" s="21" t="s">
        <v>77</v>
      </c>
      <c r="D1828" s="62" t="str">
        <f t="shared" si="262"/>
        <v>Только BARRE35Держатели Амортизаторов SMARTBAND RACK</v>
      </c>
      <c r="E1828" s="92">
        <v>5</v>
      </c>
      <c r="F1828" s="21"/>
      <c r="G1828" s="184"/>
    </row>
    <row r="1829" spans="1:7" x14ac:dyDescent="0.25">
      <c r="A1829" s="21" t="s">
        <v>67</v>
      </c>
      <c r="B1829" s="104">
        <v>35</v>
      </c>
      <c r="C1829" s="21" t="s">
        <v>80</v>
      </c>
      <c r="D1829" s="62" t="str">
        <f t="shared" si="262"/>
        <v>Только BARRE35Коврики MBX MAT</v>
      </c>
      <c r="E1829" s="92">
        <f>B1829</f>
        <v>35</v>
      </c>
      <c r="F1829" s="21"/>
      <c r="G1829" s="29"/>
    </row>
    <row r="1830" spans="1:7" ht="15.75" thickBot="1" x14ac:dyDescent="0.3">
      <c r="A1830" s="21" t="s">
        <v>67</v>
      </c>
      <c r="B1830" s="104">
        <v>35</v>
      </c>
      <c r="C1830" s="24" t="s">
        <v>88</v>
      </c>
      <c r="D1830" s="62" t="str">
        <f t="shared" si="262"/>
        <v>Только BARRE35Держатели ковриков MBX MAT RACK</v>
      </c>
      <c r="E1830" s="102">
        <v>1</v>
      </c>
      <c r="F1830" s="24"/>
      <c r="G1830" s="33" t="s">
        <v>19</v>
      </c>
    </row>
    <row r="1831" spans="1:7" ht="15.75" thickBot="1" x14ac:dyDescent="0.3">
      <c r="A1831" s="21" t="s">
        <v>67</v>
      </c>
      <c r="B1831" s="104">
        <v>35</v>
      </c>
      <c r="C1831" s="24"/>
      <c r="D1831" s="62" t="str">
        <f t="shared" si="262"/>
        <v>Только BARRE35</v>
      </c>
      <c r="E1831" s="102"/>
      <c r="F1831" s="24"/>
      <c r="G1831" s="33"/>
    </row>
    <row r="1832" spans="1:7" x14ac:dyDescent="0.25">
      <c r="A1832" s="21" t="s">
        <v>67</v>
      </c>
      <c r="B1832" s="22">
        <v>36</v>
      </c>
      <c r="C1832" s="39" t="s">
        <v>71</v>
      </c>
      <c r="D1832" s="62" t="str">
        <f t="shared" si="262"/>
        <v>Только BARRE36Дополнительные весовые диски 1 кг</v>
      </c>
      <c r="E1832" s="92">
        <f>B1832*2</f>
        <v>72</v>
      </c>
      <c r="F1832" s="21"/>
      <c r="G1832" s="183" t="s">
        <v>20</v>
      </c>
    </row>
    <row r="1833" spans="1:7" x14ac:dyDescent="0.25">
      <c r="A1833" s="21" t="s">
        <v>67</v>
      </c>
      <c r="B1833" s="22">
        <v>36</v>
      </c>
      <c r="C1833" s="39" t="s">
        <v>72</v>
      </c>
      <c r="D1833" s="62" t="str">
        <f t="shared" si="262"/>
        <v>Только BARRE36Дополнительные весовые диски 2,5 кг</v>
      </c>
      <c r="E1833" s="92">
        <f>E1832/2</f>
        <v>36</v>
      </c>
      <c r="F1833" s="21"/>
      <c r="G1833" s="184"/>
    </row>
    <row r="1834" spans="1:7" x14ac:dyDescent="0.25">
      <c r="A1834" s="21" t="s">
        <v>67</v>
      </c>
      <c r="B1834" s="22">
        <v>36</v>
      </c>
      <c r="C1834" s="21" t="s">
        <v>74</v>
      </c>
      <c r="D1834" s="62" t="str">
        <f t="shared" si="262"/>
        <v>Только BARRE36Весовые диски 3,7 кг</v>
      </c>
      <c r="E1834" s="92">
        <f>E1833/2</f>
        <v>18</v>
      </c>
      <c r="F1834" s="21"/>
      <c r="G1834" s="184"/>
    </row>
    <row r="1835" spans="1:7" x14ac:dyDescent="0.25">
      <c r="A1835" s="21" t="s">
        <v>67</v>
      </c>
      <c r="B1835" s="22">
        <v>36</v>
      </c>
      <c r="C1835" s="21" t="s">
        <v>78</v>
      </c>
      <c r="D1835" s="62" t="str">
        <f t="shared" si="262"/>
        <v>Только BARRE36Амортизаторы SMARTBAND</v>
      </c>
      <c r="E1835" s="92">
        <f>B1835</f>
        <v>36</v>
      </c>
      <c r="F1835" s="21"/>
      <c r="G1835" s="184"/>
    </row>
    <row r="1836" spans="1:7" x14ac:dyDescent="0.25">
      <c r="A1836" s="21" t="s">
        <v>67</v>
      </c>
      <c r="B1836" s="22">
        <v>36</v>
      </c>
      <c r="C1836" s="21" t="s">
        <v>79</v>
      </c>
      <c r="D1836" s="62" t="str">
        <f t="shared" si="262"/>
        <v>Только BARRE36Амортизаторы SMARTBAND EXTREME</v>
      </c>
      <c r="E1836" s="92">
        <v>10</v>
      </c>
      <c r="F1836" s="21"/>
      <c r="G1836" s="184"/>
    </row>
    <row r="1837" spans="1:7" x14ac:dyDescent="0.25">
      <c r="A1837" s="21" t="s">
        <v>67</v>
      </c>
      <c r="B1837" s="22">
        <v>36</v>
      </c>
      <c r="C1837" s="21" t="s">
        <v>77</v>
      </c>
      <c r="D1837" s="62" t="str">
        <f t="shared" si="262"/>
        <v>Только BARRE36Держатели Амортизаторов SMARTBAND RACK</v>
      </c>
      <c r="E1837" s="92">
        <v>5</v>
      </c>
      <c r="F1837" s="21"/>
      <c r="G1837" s="184"/>
    </row>
    <row r="1838" spans="1:7" x14ac:dyDescent="0.25">
      <c r="A1838" s="21" t="s">
        <v>67</v>
      </c>
      <c r="B1838" s="22">
        <v>36</v>
      </c>
      <c r="C1838" s="21" t="s">
        <v>80</v>
      </c>
      <c r="D1838" s="62" t="str">
        <f t="shared" si="262"/>
        <v>Только BARRE36Коврики MBX MAT</v>
      </c>
      <c r="E1838" s="92">
        <f>B1838</f>
        <v>36</v>
      </c>
      <c r="F1838" s="21"/>
      <c r="G1838" s="29"/>
    </row>
    <row r="1839" spans="1:7" ht="15.75" thickBot="1" x14ac:dyDescent="0.3">
      <c r="A1839" s="21" t="s">
        <v>67</v>
      </c>
      <c r="B1839" s="22">
        <v>36</v>
      </c>
      <c r="C1839" s="24" t="s">
        <v>88</v>
      </c>
      <c r="D1839" s="62" t="str">
        <f t="shared" si="262"/>
        <v>Только BARRE36Держатели ковриков MBX MAT RACK</v>
      </c>
      <c r="E1839" s="102">
        <v>1</v>
      </c>
      <c r="F1839" s="24"/>
      <c r="G1839" s="33" t="s">
        <v>19</v>
      </c>
    </row>
    <row r="1840" spans="1:7" ht="15.75" thickBot="1" x14ac:dyDescent="0.3">
      <c r="A1840" s="21" t="s">
        <v>67</v>
      </c>
      <c r="B1840" s="22">
        <v>36</v>
      </c>
      <c r="C1840" s="24"/>
      <c r="D1840" s="62" t="str">
        <f t="shared" si="262"/>
        <v>Только BARRE36</v>
      </c>
      <c r="E1840" s="102"/>
      <c r="F1840" s="24"/>
      <c r="G1840" s="33"/>
    </row>
    <row r="1841" spans="1:7" ht="15" customHeight="1" x14ac:dyDescent="0.25">
      <c r="A1841" s="19" t="s">
        <v>68</v>
      </c>
      <c r="B1841" s="22">
        <v>30</v>
      </c>
      <c r="C1841" s="39" t="s">
        <v>71</v>
      </c>
      <c r="D1841" s="62" t="str">
        <f t="shared" si="262"/>
        <v>Только TONE30Дополнительные весовые диски 1 кг</v>
      </c>
      <c r="E1841" s="21">
        <f>B1841*2</f>
        <v>60</v>
      </c>
      <c r="F1841" s="21"/>
      <c r="G1841" s="87" t="s">
        <v>21</v>
      </c>
    </row>
    <row r="1842" spans="1:7" x14ac:dyDescent="0.25">
      <c r="A1842" s="19" t="s">
        <v>68</v>
      </c>
      <c r="B1842" s="22">
        <v>30</v>
      </c>
      <c r="C1842" s="39" t="s">
        <v>72</v>
      </c>
      <c r="D1842" s="62" t="str">
        <f t="shared" si="262"/>
        <v>Только TONE30Дополнительные весовые диски 2,5 кг</v>
      </c>
      <c r="E1842" s="21">
        <f>B1842</f>
        <v>30</v>
      </c>
      <c r="F1842" s="21"/>
      <c r="G1842" s="88"/>
    </row>
    <row r="1843" spans="1:7" x14ac:dyDescent="0.25">
      <c r="A1843" s="19" t="s">
        <v>68</v>
      </c>
      <c r="B1843" s="22">
        <v>30</v>
      </c>
      <c r="C1843" s="39" t="s">
        <v>74</v>
      </c>
      <c r="D1843" s="62" t="str">
        <f t="shared" si="262"/>
        <v>Только TONE30Весовые диски 3,7 кг</v>
      </c>
      <c r="E1843" s="21">
        <f>E1842/2</f>
        <v>15</v>
      </c>
      <c r="F1843" s="21"/>
      <c r="G1843" s="88"/>
    </row>
    <row r="1844" spans="1:7" x14ac:dyDescent="0.25">
      <c r="A1844" s="19" t="s">
        <v>68</v>
      </c>
      <c r="B1844" s="22">
        <v>30</v>
      </c>
      <c r="C1844" s="39" t="s">
        <v>73</v>
      </c>
      <c r="D1844" s="62" t="str">
        <f t="shared" si="262"/>
        <v>Только TONE30Дополнительные весовые диски 5 кг</v>
      </c>
      <c r="E1844" s="21">
        <f>B1844/3</f>
        <v>10</v>
      </c>
      <c r="F1844" s="21"/>
      <c r="G1844" s="88"/>
    </row>
    <row r="1845" spans="1:7" x14ac:dyDescent="0.25">
      <c r="A1845" s="19" t="s">
        <v>68</v>
      </c>
      <c r="B1845" s="22">
        <v>30</v>
      </c>
      <c r="C1845" s="21" t="s">
        <v>78</v>
      </c>
      <c r="D1845" s="62" t="str">
        <f t="shared" si="262"/>
        <v>Только TONE30Амортизаторы SMARTBAND</v>
      </c>
      <c r="E1845" s="21">
        <f>B1845</f>
        <v>30</v>
      </c>
      <c r="F1845" s="21"/>
      <c r="G1845" s="88"/>
    </row>
    <row r="1846" spans="1:7" x14ac:dyDescent="0.25">
      <c r="A1846" s="19" t="s">
        <v>68</v>
      </c>
      <c r="B1846" s="22">
        <v>30</v>
      </c>
      <c r="C1846" s="21" t="s">
        <v>79</v>
      </c>
      <c r="D1846" s="62" t="str">
        <f t="shared" si="262"/>
        <v>Только TONE30Амортизаторы SMARTBAND EXTREME</v>
      </c>
      <c r="E1846" s="21">
        <f>E1845*0.2</f>
        <v>6</v>
      </c>
      <c r="F1846" s="21"/>
      <c r="G1846" s="88"/>
    </row>
    <row r="1847" spans="1:7" x14ac:dyDescent="0.25">
      <c r="A1847" s="19" t="s">
        <v>68</v>
      </c>
      <c r="B1847" s="22">
        <v>30</v>
      </c>
      <c r="C1847" s="21" t="s">
        <v>77</v>
      </c>
      <c r="D1847" s="62" t="str">
        <f t="shared" si="262"/>
        <v>Только TONE30Держатели Амортизаторов SMARTBAND RACK</v>
      </c>
      <c r="E1847" s="21">
        <v>4</v>
      </c>
      <c r="F1847" s="21"/>
      <c r="G1847" s="88"/>
    </row>
    <row r="1848" spans="1:7" x14ac:dyDescent="0.25">
      <c r="A1848" s="19" t="s">
        <v>68</v>
      </c>
      <c r="B1848" s="22">
        <v>30</v>
      </c>
      <c r="C1848" s="21" t="s">
        <v>80</v>
      </c>
      <c r="D1848" s="62" t="str">
        <f t="shared" si="262"/>
        <v>Только TONE30Коврики MBX MAT</v>
      </c>
      <c r="E1848" s="21">
        <f>B1848</f>
        <v>30</v>
      </c>
      <c r="F1848" s="21"/>
      <c r="G1848" s="29"/>
    </row>
    <row r="1849" spans="1:7" ht="15.75" thickBot="1" x14ac:dyDescent="0.3">
      <c r="A1849" s="19" t="s">
        <v>68</v>
      </c>
      <c r="B1849" s="22">
        <v>30</v>
      </c>
      <c r="C1849" s="24" t="s">
        <v>88</v>
      </c>
      <c r="D1849" s="62" t="str">
        <f t="shared" si="262"/>
        <v>Только TONE30Держатели ковриков MBX MAT RACK</v>
      </c>
      <c r="E1849" s="24">
        <v>1</v>
      </c>
      <c r="F1849" s="24"/>
      <c r="G1849" s="33" t="s">
        <v>19</v>
      </c>
    </row>
    <row r="1850" spans="1:7" ht="15.75" thickBot="1" x14ac:dyDescent="0.3">
      <c r="A1850" s="19" t="s">
        <v>68</v>
      </c>
      <c r="B1850" s="22">
        <v>30</v>
      </c>
      <c r="C1850" s="21"/>
      <c r="D1850" s="62" t="str">
        <f t="shared" si="262"/>
        <v>Только TONE30</v>
      </c>
      <c r="E1850" s="21"/>
      <c r="F1850" s="21"/>
      <c r="G1850" s="29"/>
    </row>
    <row r="1851" spans="1:7" ht="14.65" customHeight="1" x14ac:dyDescent="0.25">
      <c r="A1851" s="19" t="s">
        <v>68</v>
      </c>
      <c r="B1851" s="22">
        <v>29</v>
      </c>
      <c r="C1851" s="39" t="s">
        <v>71</v>
      </c>
      <c r="D1851" s="62" t="str">
        <f t="shared" si="262"/>
        <v>Только TONE29Дополнительные весовые диски 1 кг</v>
      </c>
      <c r="E1851" s="21">
        <f>B1851*2</f>
        <v>58</v>
      </c>
      <c r="F1851" s="21"/>
      <c r="G1851" s="87" t="s">
        <v>21</v>
      </c>
    </row>
    <row r="1852" spans="1:7" x14ac:dyDescent="0.25">
      <c r="A1852" s="19" t="s">
        <v>68</v>
      </c>
      <c r="B1852" s="22">
        <v>29</v>
      </c>
      <c r="C1852" s="39" t="s">
        <v>72</v>
      </c>
      <c r="D1852" s="62" t="str">
        <f t="shared" si="262"/>
        <v>Только TONE29Дополнительные весовые диски 2,5 кг</v>
      </c>
      <c r="E1852" s="21">
        <f>B1852</f>
        <v>29</v>
      </c>
      <c r="F1852" s="21"/>
      <c r="G1852" s="88"/>
    </row>
    <row r="1853" spans="1:7" x14ac:dyDescent="0.25">
      <c r="A1853" s="19" t="s">
        <v>68</v>
      </c>
      <c r="B1853" s="22">
        <v>29</v>
      </c>
      <c r="C1853" s="39" t="s">
        <v>74</v>
      </c>
      <c r="D1853" s="62" t="str">
        <f t="shared" si="262"/>
        <v>Только TONE29Весовые диски 3,7 кг</v>
      </c>
      <c r="E1853" s="21">
        <f>E1852/2</f>
        <v>14.5</v>
      </c>
      <c r="F1853" s="21"/>
      <c r="G1853" s="88"/>
    </row>
    <row r="1854" spans="1:7" x14ac:dyDescent="0.25">
      <c r="A1854" s="19" t="s">
        <v>68</v>
      </c>
      <c r="B1854" s="22">
        <v>29</v>
      </c>
      <c r="C1854" s="39" t="s">
        <v>73</v>
      </c>
      <c r="D1854" s="62" t="str">
        <f t="shared" si="262"/>
        <v>Только TONE29Дополнительные весовые диски 5 кг</v>
      </c>
      <c r="E1854" s="21">
        <f>B1854/3</f>
        <v>9.6666666666666661</v>
      </c>
      <c r="F1854" s="21"/>
      <c r="G1854" s="88"/>
    </row>
    <row r="1855" spans="1:7" x14ac:dyDescent="0.25">
      <c r="A1855" s="19" t="s">
        <v>68</v>
      </c>
      <c r="B1855" s="22">
        <v>29</v>
      </c>
      <c r="C1855" s="21" t="s">
        <v>78</v>
      </c>
      <c r="D1855" s="62" t="str">
        <f t="shared" si="262"/>
        <v>Только TONE29Амортизаторы SMARTBAND</v>
      </c>
      <c r="E1855" s="21">
        <f>B1855</f>
        <v>29</v>
      </c>
      <c r="F1855" s="21"/>
      <c r="G1855" s="88"/>
    </row>
    <row r="1856" spans="1:7" x14ac:dyDescent="0.25">
      <c r="A1856" s="19" t="s">
        <v>68</v>
      </c>
      <c r="B1856" s="22">
        <v>29</v>
      </c>
      <c r="C1856" s="21" t="s">
        <v>79</v>
      </c>
      <c r="D1856" s="62" t="str">
        <f t="shared" si="262"/>
        <v>Только TONE29Амортизаторы SMARTBAND EXTREME</v>
      </c>
      <c r="E1856" s="21">
        <f>E1855*0.2</f>
        <v>5.8000000000000007</v>
      </c>
      <c r="F1856" s="21"/>
      <c r="G1856" s="88"/>
    </row>
    <row r="1857" spans="1:7" x14ac:dyDescent="0.25">
      <c r="A1857" s="19" t="s">
        <v>68</v>
      </c>
      <c r="B1857" s="22">
        <v>29</v>
      </c>
      <c r="C1857" s="21" t="s">
        <v>77</v>
      </c>
      <c r="D1857" s="62" t="str">
        <f t="shared" si="262"/>
        <v>Только TONE29Держатели Амортизаторов SMARTBAND RACK</v>
      </c>
      <c r="E1857" s="21">
        <v>4</v>
      </c>
      <c r="F1857" s="21"/>
      <c r="G1857" s="88"/>
    </row>
    <row r="1858" spans="1:7" x14ac:dyDescent="0.25">
      <c r="A1858" s="19" t="s">
        <v>68</v>
      </c>
      <c r="B1858" s="22">
        <v>29</v>
      </c>
      <c r="C1858" s="21" t="s">
        <v>80</v>
      </c>
      <c r="D1858" s="62" t="str">
        <f t="shared" si="262"/>
        <v>Только TONE29Коврики MBX MAT</v>
      </c>
      <c r="E1858" s="21">
        <f>B1858</f>
        <v>29</v>
      </c>
      <c r="F1858" s="21"/>
      <c r="G1858" s="29"/>
    </row>
    <row r="1859" spans="1:7" ht="15.75" thickBot="1" x14ac:dyDescent="0.3">
      <c r="A1859" s="19" t="s">
        <v>68</v>
      </c>
      <c r="B1859" s="22">
        <v>29</v>
      </c>
      <c r="C1859" s="24" t="s">
        <v>88</v>
      </c>
      <c r="D1859" s="62" t="str">
        <f t="shared" si="262"/>
        <v>Только TONE29Держатели ковриков MBX MAT RACK</v>
      </c>
      <c r="E1859" s="24">
        <v>1</v>
      </c>
      <c r="F1859" s="24"/>
      <c r="G1859" s="33" t="s">
        <v>19</v>
      </c>
    </row>
    <row r="1860" spans="1:7" ht="15.75" thickBot="1" x14ac:dyDescent="0.3">
      <c r="A1860" s="19" t="s">
        <v>68</v>
      </c>
      <c r="B1860" s="22">
        <v>29</v>
      </c>
      <c r="C1860" s="21"/>
      <c r="D1860" s="62" t="str">
        <f t="shared" si="262"/>
        <v>Только TONE29</v>
      </c>
      <c r="E1860" s="21"/>
      <c r="F1860" s="21"/>
      <c r="G1860" s="29"/>
    </row>
    <row r="1861" spans="1:7" ht="14.65" customHeight="1" x14ac:dyDescent="0.25">
      <c r="A1861" s="19" t="s">
        <v>68</v>
      </c>
      <c r="B1861" s="22">
        <v>28</v>
      </c>
      <c r="C1861" s="39" t="s">
        <v>71</v>
      </c>
      <c r="D1861" s="62" t="str">
        <f t="shared" si="262"/>
        <v>Только TONE28Дополнительные весовые диски 1 кг</v>
      </c>
      <c r="E1861" s="21">
        <f>B1861*2</f>
        <v>56</v>
      </c>
      <c r="F1861" s="21"/>
      <c r="G1861" s="87" t="s">
        <v>21</v>
      </c>
    </row>
    <row r="1862" spans="1:7" x14ac:dyDescent="0.25">
      <c r="A1862" s="19" t="s">
        <v>68</v>
      </c>
      <c r="B1862" s="22">
        <v>28</v>
      </c>
      <c r="C1862" s="39" t="s">
        <v>72</v>
      </c>
      <c r="D1862" s="62" t="str">
        <f t="shared" si="262"/>
        <v>Только TONE28Дополнительные весовые диски 2,5 кг</v>
      </c>
      <c r="E1862" s="21">
        <f>B1862</f>
        <v>28</v>
      </c>
      <c r="F1862" s="21"/>
      <c r="G1862" s="88"/>
    </row>
    <row r="1863" spans="1:7" x14ac:dyDescent="0.25">
      <c r="A1863" s="19" t="s">
        <v>68</v>
      </c>
      <c r="B1863" s="22">
        <v>28</v>
      </c>
      <c r="C1863" s="39" t="s">
        <v>74</v>
      </c>
      <c r="D1863" s="62" t="str">
        <f t="shared" si="262"/>
        <v>Только TONE28Весовые диски 3,7 кг</v>
      </c>
      <c r="E1863" s="21">
        <f>E1862/2</f>
        <v>14</v>
      </c>
      <c r="F1863" s="21"/>
      <c r="G1863" s="88"/>
    </row>
    <row r="1864" spans="1:7" x14ac:dyDescent="0.25">
      <c r="A1864" s="19" t="s">
        <v>68</v>
      </c>
      <c r="B1864" s="22">
        <v>28</v>
      </c>
      <c r="C1864" s="39" t="s">
        <v>73</v>
      </c>
      <c r="D1864" s="62" t="str">
        <f t="shared" si="262"/>
        <v>Только TONE28Дополнительные весовые диски 5 кг</v>
      </c>
      <c r="E1864" s="21">
        <f>B1864/3</f>
        <v>9.3333333333333339</v>
      </c>
      <c r="F1864" s="21"/>
      <c r="G1864" s="88"/>
    </row>
    <row r="1865" spans="1:7" x14ac:dyDescent="0.25">
      <c r="A1865" s="19" t="s">
        <v>68</v>
      </c>
      <c r="B1865" s="22">
        <v>28</v>
      </c>
      <c r="C1865" s="21" t="s">
        <v>78</v>
      </c>
      <c r="D1865" s="62" t="str">
        <f t="shared" si="262"/>
        <v>Только TONE28Амортизаторы SMARTBAND</v>
      </c>
      <c r="E1865" s="21">
        <f>B1865</f>
        <v>28</v>
      </c>
      <c r="F1865" s="21"/>
      <c r="G1865" s="88"/>
    </row>
    <row r="1866" spans="1:7" x14ac:dyDescent="0.25">
      <c r="A1866" s="19" t="s">
        <v>68</v>
      </c>
      <c r="B1866" s="22">
        <v>28</v>
      </c>
      <c r="C1866" s="21" t="s">
        <v>79</v>
      </c>
      <c r="D1866" s="62" t="str">
        <f t="shared" si="262"/>
        <v>Только TONE28Амортизаторы SMARTBAND EXTREME</v>
      </c>
      <c r="E1866" s="21">
        <f>E1865*0.2</f>
        <v>5.6000000000000005</v>
      </c>
      <c r="F1866" s="21"/>
      <c r="G1866" s="88"/>
    </row>
    <row r="1867" spans="1:7" x14ac:dyDescent="0.25">
      <c r="A1867" s="19" t="s">
        <v>68</v>
      </c>
      <c r="B1867" s="22">
        <v>28</v>
      </c>
      <c r="C1867" s="21" t="s">
        <v>77</v>
      </c>
      <c r="D1867" s="62" t="str">
        <f t="shared" si="262"/>
        <v>Только TONE28Держатели Амортизаторов SMARTBAND RACK</v>
      </c>
      <c r="E1867" s="21">
        <v>4</v>
      </c>
      <c r="F1867" s="21"/>
      <c r="G1867" s="88"/>
    </row>
    <row r="1868" spans="1:7" x14ac:dyDescent="0.25">
      <c r="A1868" s="19" t="s">
        <v>68</v>
      </c>
      <c r="B1868" s="22">
        <v>28</v>
      </c>
      <c r="C1868" s="21" t="s">
        <v>80</v>
      </c>
      <c r="D1868" s="62" t="str">
        <f t="shared" si="262"/>
        <v>Только TONE28Коврики MBX MAT</v>
      </c>
      <c r="E1868" s="21">
        <f>B1868</f>
        <v>28</v>
      </c>
      <c r="F1868" s="21"/>
      <c r="G1868" s="29"/>
    </row>
    <row r="1869" spans="1:7" ht="15.75" thickBot="1" x14ac:dyDescent="0.3">
      <c r="A1869" s="19" t="s">
        <v>68</v>
      </c>
      <c r="B1869" s="22">
        <v>28</v>
      </c>
      <c r="C1869" s="24" t="s">
        <v>88</v>
      </c>
      <c r="D1869" s="62" t="str">
        <f t="shared" si="262"/>
        <v>Только TONE28Держатели ковриков MBX MAT RACK</v>
      </c>
      <c r="E1869" s="24">
        <v>1</v>
      </c>
      <c r="F1869" s="24"/>
      <c r="G1869" s="33" t="s">
        <v>19</v>
      </c>
    </row>
    <row r="1870" spans="1:7" ht="15.75" thickBot="1" x14ac:dyDescent="0.3">
      <c r="A1870" s="19" t="s">
        <v>68</v>
      </c>
      <c r="B1870" s="22">
        <v>28</v>
      </c>
      <c r="C1870" s="21"/>
      <c r="D1870" s="62" t="str">
        <f t="shared" si="262"/>
        <v>Только TONE28</v>
      </c>
      <c r="E1870" s="21"/>
      <c r="F1870" s="21"/>
      <c r="G1870" s="29"/>
    </row>
    <row r="1871" spans="1:7" ht="14.65" customHeight="1" x14ac:dyDescent="0.25">
      <c r="A1871" s="19" t="s">
        <v>68</v>
      </c>
      <c r="B1871" s="22">
        <v>27</v>
      </c>
      <c r="C1871" s="39" t="s">
        <v>71</v>
      </c>
      <c r="D1871" s="62" t="str">
        <f t="shared" si="262"/>
        <v>Только TONE27Дополнительные весовые диски 1 кг</v>
      </c>
      <c r="E1871" s="21">
        <f>B1871*2</f>
        <v>54</v>
      </c>
      <c r="F1871" s="21"/>
      <c r="G1871" s="87" t="s">
        <v>21</v>
      </c>
    </row>
    <row r="1872" spans="1:7" x14ac:dyDescent="0.25">
      <c r="A1872" s="19" t="s">
        <v>68</v>
      </c>
      <c r="B1872" s="22">
        <v>27</v>
      </c>
      <c r="C1872" s="39" t="s">
        <v>72</v>
      </c>
      <c r="D1872" s="62" t="str">
        <f t="shared" si="262"/>
        <v>Только TONE27Дополнительные весовые диски 2,5 кг</v>
      </c>
      <c r="E1872" s="21">
        <f>B1872</f>
        <v>27</v>
      </c>
      <c r="F1872" s="21"/>
      <c r="G1872" s="88"/>
    </row>
    <row r="1873" spans="1:7" x14ac:dyDescent="0.25">
      <c r="A1873" s="19" t="s">
        <v>68</v>
      </c>
      <c r="B1873" s="22">
        <v>27</v>
      </c>
      <c r="C1873" s="39" t="s">
        <v>74</v>
      </c>
      <c r="D1873" s="62" t="str">
        <f t="shared" si="262"/>
        <v>Только TONE27Весовые диски 3,7 кг</v>
      </c>
      <c r="E1873" s="21">
        <f>E1872/2</f>
        <v>13.5</v>
      </c>
      <c r="F1873" s="21"/>
      <c r="G1873" s="88"/>
    </row>
    <row r="1874" spans="1:7" x14ac:dyDescent="0.25">
      <c r="A1874" s="19" t="s">
        <v>68</v>
      </c>
      <c r="B1874" s="22">
        <v>27</v>
      </c>
      <c r="C1874" s="39" t="s">
        <v>73</v>
      </c>
      <c r="D1874" s="62" t="str">
        <f t="shared" si="262"/>
        <v>Только TONE27Дополнительные весовые диски 5 кг</v>
      </c>
      <c r="E1874" s="21">
        <f>B1874/3</f>
        <v>9</v>
      </c>
      <c r="F1874" s="21"/>
      <c r="G1874" s="88"/>
    </row>
    <row r="1875" spans="1:7" x14ac:dyDescent="0.25">
      <c r="A1875" s="19" t="s">
        <v>68</v>
      </c>
      <c r="B1875" s="22">
        <v>27</v>
      </c>
      <c r="C1875" s="21" t="s">
        <v>78</v>
      </c>
      <c r="D1875" s="62" t="str">
        <f t="shared" si="262"/>
        <v>Только TONE27Амортизаторы SMARTBAND</v>
      </c>
      <c r="E1875" s="21">
        <f>B1875</f>
        <v>27</v>
      </c>
      <c r="F1875" s="21"/>
      <c r="G1875" s="88"/>
    </row>
    <row r="1876" spans="1:7" x14ac:dyDescent="0.25">
      <c r="A1876" s="19" t="s">
        <v>68</v>
      </c>
      <c r="B1876" s="22">
        <v>27</v>
      </c>
      <c r="C1876" s="21" t="s">
        <v>79</v>
      </c>
      <c r="D1876" s="62" t="str">
        <f t="shared" si="262"/>
        <v>Только TONE27Амортизаторы SMARTBAND EXTREME</v>
      </c>
      <c r="E1876" s="21">
        <v>3</v>
      </c>
      <c r="F1876" s="21"/>
      <c r="G1876" s="88"/>
    </row>
    <row r="1877" spans="1:7" x14ac:dyDescent="0.25">
      <c r="A1877" s="19" t="s">
        <v>68</v>
      </c>
      <c r="B1877" s="22">
        <v>27</v>
      </c>
      <c r="C1877" s="21" t="s">
        <v>77</v>
      </c>
      <c r="D1877" s="62" t="str">
        <f t="shared" si="262"/>
        <v>Только TONE27Держатели Амортизаторов SMARTBAND RACK</v>
      </c>
      <c r="E1877" s="21">
        <v>3</v>
      </c>
      <c r="F1877" s="21"/>
      <c r="G1877" s="88"/>
    </row>
    <row r="1878" spans="1:7" x14ac:dyDescent="0.25">
      <c r="A1878" s="19" t="s">
        <v>68</v>
      </c>
      <c r="B1878" s="22">
        <v>27</v>
      </c>
      <c r="C1878" s="21" t="s">
        <v>80</v>
      </c>
      <c r="D1878" s="62" t="str">
        <f t="shared" si="262"/>
        <v>Только TONE27Коврики MBX MAT</v>
      </c>
      <c r="E1878" s="21">
        <f>B1878</f>
        <v>27</v>
      </c>
      <c r="F1878" s="21"/>
      <c r="G1878" s="29"/>
    </row>
    <row r="1879" spans="1:7" ht="15.75" thickBot="1" x14ac:dyDescent="0.3">
      <c r="A1879" s="19" t="s">
        <v>68</v>
      </c>
      <c r="B1879" s="22">
        <v>27</v>
      </c>
      <c r="C1879" s="24" t="s">
        <v>88</v>
      </c>
      <c r="D1879" s="62" t="str">
        <f t="shared" si="262"/>
        <v>Только TONE27Держатели ковриков MBX MAT RACK</v>
      </c>
      <c r="E1879" s="24">
        <v>1</v>
      </c>
      <c r="F1879" s="24"/>
      <c r="G1879" s="33" t="s">
        <v>19</v>
      </c>
    </row>
    <row r="1880" spans="1:7" ht="15.75" thickBot="1" x14ac:dyDescent="0.3">
      <c r="A1880" s="19" t="s">
        <v>68</v>
      </c>
      <c r="B1880" s="22">
        <v>27</v>
      </c>
      <c r="C1880" s="21"/>
      <c r="D1880" s="62" t="str">
        <f t="shared" si="262"/>
        <v>Только TONE27</v>
      </c>
      <c r="E1880" s="21"/>
      <c r="F1880" s="21"/>
      <c r="G1880" s="29"/>
    </row>
    <row r="1881" spans="1:7" ht="14.65" customHeight="1" x14ac:dyDescent="0.25">
      <c r="A1881" s="19" t="s">
        <v>68</v>
      </c>
      <c r="B1881" s="22">
        <v>26</v>
      </c>
      <c r="C1881" s="39" t="s">
        <v>71</v>
      </c>
      <c r="D1881" s="62" t="str">
        <f t="shared" si="262"/>
        <v>Только TONE26Дополнительные весовые диски 1 кг</v>
      </c>
      <c r="E1881" s="21">
        <f>B1881*2</f>
        <v>52</v>
      </c>
      <c r="F1881" s="21"/>
      <c r="G1881" s="87" t="s">
        <v>21</v>
      </c>
    </row>
    <row r="1882" spans="1:7" x14ac:dyDescent="0.25">
      <c r="A1882" s="19" t="s">
        <v>68</v>
      </c>
      <c r="B1882" s="22">
        <v>26</v>
      </c>
      <c r="C1882" s="39" t="s">
        <v>72</v>
      </c>
      <c r="D1882" s="62" t="str">
        <f t="shared" si="262"/>
        <v>Только TONE26Дополнительные весовые диски 2,5 кг</v>
      </c>
      <c r="E1882" s="21">
        <f>B1882</f>
        <v>26</v>
      </c>
      <c r="F1882" s="21"/>
      <c r="G1882" s="88"/>
    </row>
    <row r="1883" spans="1:7" x14ac:dyDescent="0.25">
      <c r="A1883" s="19" t="s">
        <v>68</v>
      </c>
      <c r="B1883" s="22">
        <v>26</v>
      </c>
      <c r="C1883" s="39" t="s">
        <v>74</v>
      </c>
      <c r="D1883" s="62" t="str">
        <f t="shared" si="262"/>
        <v>Только TONE26Весовые диски 3,7 кг</v>
      </c>
      <c r="E1883" s="21">
        <f>E1882/2</f>
        <v>13</v>
      </c>
      <c r="F1883" s="21"/>
      <c r="G1883" s="88"/>
    </row>
    <row r="1884" spans="1:7" x14ac:dyDescent="0.25">
      <c r="A1884" s="19" t="s">
        <v>68</v>
      </c>
      <c r="B1884" s="22">
        <v>26</v>
      </c>
      <c r="C1884" s="39" t="s">
        <v>73</v>
      </c>
      <c r="D1884" s="62" t="str">
        <f t="shared" si="262"/>
        <v>Только TONE26Дополнительные весовые диски 5 кг</v>
      </c>
      <c r="E1884" s="21">
        <f>B1884/3</f>
        <v>8.6666666666666661</v>
      </c>
      <c r="F1884" s="21"/>
      <c r="G1884" s="88"/>
    </row>
    <row r="1885" spans="1:7" x14ac:dyDescent="0.25">
      <c r="A1885" s="19" t="s">
        <v>68</v>
      </c>
      <c r="B1885" s="22">
        <v>26</v>
      </c>
      <c r="C1885" s="21" t="s">
        <v>78</v>
      </c>
      <c r="D1885" s="62" t="str">
        <f t="shared" si="262"/>
        <v>Только TONE26Амортизаторы SMARTBAND</v>
      </c>
      <c r="E1885" s="21">
        <f>B1885</f>
        <v>26</v>
      </c>
      <c r="F1885" s="21"/>
      <c r="G1885" s="88"/>
    </row>
    <row r="1886" spans="1:7" x14ac:dyDescent="0.25">
      <c r="A1886" s="19" t="s">
        <v>68</v>
      </c>
      <c r="B1886" s="22">
        <v>26</v>
      </c>
      <c r="C1886" s="21" t="s">
        <v>79</v>
      </c>
      <c r="D1886" s="62" t="str">
        <f t="shared" si="262"/>
        <v>Только TONE26Амортизаторы SMARTBAND EXTREME</v>
      </c>
      <c r="E1886" s="21">
        <v>4</v>
      </c>
      <c r="F1886" s="21"/>
      <c r="G1886" s="88"/>
    </row>
    <row r="1887" spans="1:7" x14ac:dyDescent="0.25">
      <c r="A1887" s="19" t="s">
        <v>68</v>
      </c>
      <c r="B1887" s="22">
        <v>26</v>
      </c>
      <c r="C1887" s="21" t="s">
        <v>77</v>
      </c>
      <c r="D1887" s="62" t="str">
        <f t="shared" ref="D1887:D1950" si="263">A1887&amp;B1887&amp;C1887</f>
        <v>Только TONE26Держатели Амортизаторов SMARTBAND RACK</v>
      </c>
      <c r="E1887" s="21">
        <v>3</v>
      </c>
      <c r="F1887" s="21"/>
      <c r="G1887" s="88"/>
    </row>
    <row r="1888" spans="1:7" x14ac:dyDescent="0.25">
      <c r="A1888" s="19" t="s">
        <v>68</v>
      </c>
      <c r="B1888" s="22">
        <v>26</v>
      </c>
      <c r="C1888" s="21" t="s">
        <v>80</v>
      </c>
      <c r="D1888" s="62" t="str">
        <f t="shared" si="263"/>
        <v>Только TONE26Коврики MBX MAT</v>
      </c>
      <c r="E1888" s="21">
        <f>B1888</f>
        <v>26</v>
      </c>
      <c r="F1888" s="21"/>
      <c r="G1888" s="29"/>
    </row>
    <row r="1889" spans="1:7" ht="15.75" thickBot="1" x14ac:dyDescent="0.3">
      <c r="A1889" s="19" t="s">
        <v>68</v>
      </c>
      <c r="B1889" s="22">
        <v>26</v>
      </c>
      <c r="C1889" s="24" t="s">
        <v>88</v>
      </c>
      <c r="D1889" s="62" t="str">
        <f t="shared" si="263"/>
        <v>Только TONE26Держатели ковриков MBX MAT RACK</v>
      </c>
      <c r="E1889" s="24">
        <v>1</v>
      </c>
      <c r="F1889" s="24"/>
      <c r="G1889" s="33" t="s">
        <v>19</v>
      </c>
    </row>
    <row r="1890" spans="1:7" ht="15.75" thickBot="1" x14ac:dyDescent="0.3">
      <c r="A1890" s="19" t="s">
        <v>68</v>
      </c>
      <c r="B1890" s="22">
        <v>26</v>
      </c>
      <c r="C1890" s="21"/>
      <c r="D1890" s="62" t="str">
        <f t="shared" si="263"/>
        <v>Только TONE26</v>
      </c>
      <c r="E1890" s="21"/>
      <c r="F1890" s="21"/>
      <c r="G1890" s="29"/>
    </row>
    <row r="1891" spans="1:7" ht="14.65" customHeight="1" x14ac:dyDescent="0.25">
      <c r="A1891" s="19" t="s">
        <v>68</v>
      </c>
      <c r="B1891" s="22">
        <v>25</v>
      </c>
      <c r="C1891" s="39" t="s">
        <v>71</v>
      </c>
      <c r="D1891" s="62" t="str">
        <f t="shared" si="263"/>
        <v>Только TONE25Дополнительные весовые диски 1 кг</v>
      </c>
      <c r="E1891" s="21">
        <f>B1891*2</f>
        <v>50</v>
      </c>
      <c r="F1891" s="21"/>
      <c r="G1891" s="87" t="s">
        <v>21</v>
      </c>
    </row>
    <row r="1892" spans="1:7" x14ac:dyDescent="0.25">
      <c r="A1892" s="19" t="s">
        <v>68</v>
      </c>
      <c r="B1892" s="22">
        <v>25</v>
      </c>
      <c r="C1892" s="39" t="s">
        <v>72</v>
      </c>
      <c r="D1892" s="62" t="str">
        <f t="shared" si="263"/>
        <v>Только TONE25Дополнительные весовые диски 2,5 кг</v>
      </c>
      <c r="E1892" s="21">
        <f>B1892</f>
        <v>25</v>
      </c>
      <c r="F1892" s="21"/>
      <c r="G1892" s="88"/>
    </row>
    <row r="1893" spans="1:7" x14ac:dyDescent="0.25">
      <c r="A1893" s="19" t="s">
        <v>68</v>
      </c>
      <c r="B1893" s="22">
        <v>25</v>
      </c>
      <c r="C1893" s="39" t="s">
        <v>74</v>
      </c>
      <c r="D1893" s="62" t="str">
        <f t="shared" si="263"/>
        <v>Только TONE25Весовые диски 3,7 кг</v>
      </c>
      <c r="E1893" s="21">
        <f>E1892/2</f>
        <v>12.5</v>
      </c>
      <c r="F1893" s="21"/>
      <c r="G1893" s="88"/>
    </row>
    <row r="1894" spans="1:7" x14ac:dyDescent="0.25">
      <c r="A1894" s="19" t="s">
        <v>68</v>
      </c>
      <c r="B1894" s="22">
        <v>25</v>
      </c>
      <c r="C1894" s="39" t="s">
        <v>73</v>
      </c>
      <c r="D1894" s="62" t="str">
        <f t="shared" si="263"/>
        <v>Только TONE25Дополнительные весовые диски 5 кг</v>
      </c>
      <c r="E1894" s="21">
        <f>B1894/3</f>
        <v>8.3333333333333339</v>
      </c>
      <c r="F1894" s="21"/>
      <c r="G1894" s="88"/>
    </row>
    <row r="1895" spans="1:7" x14ac:dyDescent="0.25">
      <c r="A1895" s="19" t="s">
        <v>68</v>
      </c>
      <c r="B1895" s="22">
        <v>25</v>
      </c>
      <c r="C1895" s="21" t="s">
        <v>78</v>
      </c>
      <c r="D1895" s="62" t="str">
        <f t="shared" si="263"/>
        <v>Только TONE25Амортизаторы SMARTBAND</v>
      </c>
      <c r="E1895" s="21">
        <f>B1895</f>
        <v>25</v>
      </c>
      <c r="F1895" s="21"/>
      <c r="G1895" s="88"/>
    </row>
    <row r="1896" spans="1:7" x14ac:dyDescent="0.25">
      <c r="A1896" s="19" t="s">
        <v>68</v>
      </c>
      <c r="B1896" s="22">
        <v>25</v>
      </c>
      <c r="C1896" s="21" t="s">
        <v>79</v>
      </c>
      <c r="D1896" s="62" t="str">
        <f t="shared" si="263"/>
        <v>Только TONE25Амортизаторы SMARTBAND EXTREME</v>
      </c>
      <c r="E1896" s="21">
        <f>E1895*0.2</f>
        <v>5</v>
      </c>
      <c r="F1896" s="21"/>
      <c r="G1896" s="88"/>
    </row>
    <row r="1897" spans="1:7" x14ac:dyDescent="0.25">
      <c r="A1897" s="19" t="s">
        <v>68</v>
      </c>
      <c r="B1897" s="22">
        <v>25</v>
      </c>
      <c r="C1897" s="21" t="s">
        <v>77</v>
      </c>
      <c r="D1897" s="62" t="str">
        <f t="shared" si="263"/>
        <v>Только TONE25Держатели Амортизаторов SMARTBAND RACK</v>
      </c>
      <c r="E1897" s="21">
        <v>3</v>
      </c>
      <c r="F1897" s="21"/>
      <c r="G1897" s="88"/>
    </row>
    <row r="1898" spans="1:7" x14ac:dyDescent="0.25">
      <c r="A1898" s="19" t="s">
        <v>68</v>
      </c>
      <c r="B1898" s="22">
        <v>25</v>
      </c>
      <c r="C1898" s="21" t="s">
        <v>80</v>
      </c>
      <c r="D1898" s="62" t="str">
        <f t="shared" si="263"/>
        <v>Только TONE25Коврики MBX MAT</v>
      </c>
      <c r="E1898" s="21">
        <f>B1898</f>
        <v>25</v>
      </c>
      <c r="F1898" s="21"/>
      <c r="G1898" s="29"/>
    </row>
    <row r="1899" spans="1:7" ht="15.75" thickBot="1" x14ac:dyDescent="0.3">
      <c r="A1899" s="19" t="s">
        <v>68</v>
      </c>
      <c r="B1899" s="22">
        <v>25</v>
      </c>
      <c r="C1899" s="24" t="s">
        <v>88</v>
      </c>
      <c r="D1899" s="62" t="str">
        <f t="shared" si="263"/>
        <v>Только TONE25Держатели ковриков MBX MAT RACK</v>
      </c>
      <c r="E1899" s="24">
        <v>1</v>
      </c>
      <c r="F1899" s="24"/>
      <c r="G1899" s="33" t="s">
        <v>19</v>
      </c>
    </row>
    <row r="1900" spans="1:7" ht="15.75" thickBot="1" x14ac:dyDescent="0.3">
      <c r="A1900" s="19" t="s">
        <v>68</v>
      </c>
      <c r="B1900" s="22">
        <v>25</v>
      </c>
      <c r="C1900" s="21"/>
      <c r="D1900" s="62" t="str">
        <f t="shared" si="263"/>
        <v>Только TONE25</v>
      </c>
      <c r="E1900" s="21"/>
      <c r="F1900" s="21"/>
      <c r="G1900" s="29"/>
    </row>
    <row r="1901" spans="1:7" ht="14.65" customHeight="1" x14ac:dyDescent="0.25">
      <c r="A1901" s="19" t="s">
        <v>68</v>
      </c>
      <c r="B1901" s="22">
        <v>24</v>
      </c>
      <c r="C1901" s="39" t="s">
        <v>71</v>
      </c>
      <c r="D1901" s="62" t="str">
        <f t="shared" si="263"/>
        <v>Только TONE24Дополнительные весовые диски 1 кг</v>
      </c>
      <c r="E1901" s="21">
        <f>B1901*2</f>
        <v>48</v>
      </c>
      <c r="F1901" s="21"/>
      <c r="G1901" s="87" t="s">
        <v>21</v>
      </c>
    </row>
    <row r="1902" spans="1:7" x14ac:dyDescent="0.25">
      <c r="A1902" s="19" t="s">
        <v>68</v>
      </c>
      <c r="B1902" s="22">
        <v>24</v>
      </c>
      <c r="C1902" s="39" t="s">
        <v>72</v>
      </c>
      <c r="D1902" s="62" t="str">
        <f t="shared" si="263"/>
        <v>Только TONE24Дополнительные весовые диски 2,5 кг</v>
      </c>
      <c r="E1902" s="21">
        <f>B1902</f>
        <v>24</v>
      </c>
      <c r="F1902" s="21"/>
      <c r="G1902" s="88"/>
    </row>
    <row r="1903" spans="1:7" x14ac:dyDescent="0.25">
      <c r="A1903" s="19" t="s">
        <v>68</v>
      </c>
      <c r="B1903" s="22">
        <v>24</v>
      </c>
      <c r="C1903" s="39" t="s">
        <v>74</v>
      </c>
      <c r="D1903" s="62" t="str">
        <f t="shared" si="263"/>
        <v>Только TONE24Весовые диски 3,7 кг</v>
      </c>
      <c r="E1903" s="21">
        <f>E1902/2</f>
        <v>12</v>
      </c>
      <c r="F1903" s="21"/>
      <c r="G1903" s="88"/>
    </row>
    <row r="1904" spans="1:7" x14ac:dyDescent="0.25">
      <c r="A1904" s="19" t="s">
        <v>68</v>
      </c>
      <c r="B1904" s="22">
        <v>24</v>
      </c>
      <c r="C1904" s="39" t="s">
        <v>73</v>
      </c>
      <c r="D1904" s="62" t="str">
        <f t="shared" si="263"/>
        <v>Только TONE24Дополнительные весовые диски 5 кг</v>
      </c>
      <c r="E1904" s="21">
        <f>B1904/3</f>
        <v>8</v>
      </c>
      <c r="F1904" s="21"/>
      <c r="G1904" s="88"/>
    </row>
    <row r="1905" spans="1:7" x14ac:dyDescent="0.25">
      <c r="A1905" s="19" t="s">
        <v>68</v>
      </c>
      <c r="B1905" s="22">
        <v>24</v>
      </c>
      <c r="C1905" s="21" t="s">
        <v>78</v>
      </c>
      <c r="D1905" s="62" t="str">
        <f t="shared" si="263"/>
        <v>Только TONE24Амортизаторы SMARTBAND</v>
      </c>
      <c r="E1905" s="21">
        <f>B1905</f>
        <v>24</v>
      </c>
      <c r="F1905" s="21"/>
      <c r="G1905" s="88"/>
    </row>
    <row r="1906" spans="1:7" x14ac:dyDescent="0.25">
      <c r="A1906" s="19" t="s">
        <v>68</v>
      </c>
      <c r="B1906" s="22">
        <v>24</v>
      </c>
      <c r="C1906" s="21" t="s">
        <v>79</v>
      </c>
      <c r="D1906" s="62" t="str">
        <f t="shared" si="263"/>
        <v>Только TONE24Амортизаторы SMARTBAND EXTREME</v>
      </c>
      <c r="E1906" s="21">
        <f>E1905*0.2</f>
        <v>4.8000000000000007</v>
      </c>
      <c r="F1906" s="21"/>
      <c r="G1906" s="88"/>
    </row>
    <row r="1907" spans="1:7" x14ac:dyDescent="0.25">
      <c r="A1907" s="19" t="s">
        <v>68</v>
      </c>
      <c r="B1907" s="22">
        <v>24</v>
      </c>
      <c r="C1907" s="21" t="s">
        <v>77</v>
      </c>
      <c r="D1907" s="62" t="str">
        <f t="shared" si="263"/>
        <v>Только TONE24Держатели Амортизаторов SMARTBAND RACK</v>
      </c>
      <c r="E1907" s="21">
        <v>3</v>
      </c>
      <c r="F1907" s="21"/>
      <c r="G1907" s="88"/>
    </row>
    <row r="1908" spans="1:7" x14ac:dyDescent="0.25">
      <c r="A1908" s="19" t="s">
        <v>68</v>
      </c>
      <c r="B1908" s="22">
        <v>24</v>
      </c>
      <c r="C1908" s="21" t="s">
        <v>80</v>
      </c>
      <c r="D1908" s="62" t="str">
        <f t="shared" si="263"/>
        <v>Только TONE24Коврики MBX MAT</v>
      </c>
      <c r="E1908" s="21">
        <f>B1908</f>
        <v>24</v>
      </c>
      <c r="F1908" s="21"/>
      <c r="G1908" s="29"/>
    </row>
    <row r="1909" spans="1:7" ht="15.75" thickBot="1" x14ac:dyDescent="0.3">
      <c r="A1909" s="19" t="s">
        <v>68</v>
      </c>
      <c r="B1909" s="22">
        <v>24</v>
      </c>
      <c r="C1909" s="24" t="s">
        <v>88</v>
      </c>
      <c r="D1909" s="62" t="str">
        <f t="shared" si="263"/>
        <v>Только TONE24Держатели ковриков MBX MAT RACK</v>
      </c>
      <c r="E1909" s="24">
        <v>1</v>
      </c>
      <c r="F1909" s="24"/>
      <c r="G1909" s="33" t="s">
        <v>19</v>
      </c>
    </row>
    <row r="1910" spans="1:7" ht="15.75" thickBot="1" x14ac:dyDescent="0.3">
      <c r="A1910" s="19" t="s">
        <v>68</v>
      </c>
      <c r="B1910" s="22">
        <v>24</v>
      </c>
      <c r="C1910" s="21"/>
      <c r="D1910" s="62" t="str">
        <f t="shared" si="263"/>
        <v>Только TONE24</v>
      </c>
      <c r="E1910" s="21"/>
      <c r="F1910" s="21"/>
      <c r="G1910" s="29"/>
    </row>
    <row r="1911" spans="1:7" ht="14.65" customHeight="1" x14ac:dyDescent="0.25">
      <c r="A1911" s="19" t="s">
        <v>68</v>
      </c>
      <c r="B1911" s="22">
        <v>23</v>
      </c>
      <c r="C1911" s="39" t="s">
        <v>71</v>
      </c>
      <c r="D1911" s="62" t="str">
        <f t="shared" si="263"/>
        <v>Только TONE23Дополнительные весовые диски 1 кг</v>
      </c>
      <c r="E1911" s="21">
        <f>B1911*2</f>
        <v>46</v>
      </c>
      <c r="F1911" s="21"/>
      <c r="G1911" s="87" t="s">
        <v>21</v>
      </c>
    </row>
    <row r="1912" spans="1:7" x14ac:dyDescent="0.25">
      <c r="A1912" s="19" t="s">
        <v>68</v>
      </c>
      <c r="B1912" s="22">
        <v>23</v>
      </c>
      <c r="C1912" s="39" t="s">
        <v>72</v>
      </c>
      <c r="D1912" s="62" t="str">
        <f t="shared" si="263"/>
        <v>Только TONE23Дополнительные весовые диски 2,5 кг</v>
      </c>
      <c r="E1912" s="21">
        <f>B1912</f>
        <v>23</v>
      </c>
      <c r="F1912" s="21"/>
      <c r="G1912" s="88"/>
    </row>
    <row r="1913" spans="1:7" x14ac:dyDescent="0.25">
      <c r="A1913" s="19" t="s">
        <v>68</v>
      </c>
      <c r="B1913" s="22">
        <v>23</v>
      </c>
      <c r="C1913" s="39" t="s">
        <v>74</v>
      </c>
      <c r="D1913" s="62" t="str">
        <f t="shared" si="263"/>
        <v>Только TONE23Весовые диски 3,7 кг</v>
      </c>
      <c r="E1913" s="21">
        <f>E1912/2</f>
        <v>11.5</v>
      </c>
      <c r="F1913" s="21"/>
      <c r="G1913" s="88"/>
    </row>
    <row r="1914" spans="1:7" x14ac:dyDescent="0.25">
      <c r="A1914" s="19" t="s">
        <v>68</v>
      </c>
      <c r="B1914" s="22">
        <v>23</v>
      </c>
      <c r="C1914" s="39" t="s">
        <v>73</v>
      </c>
      <c r="D1914" s="62" t="str">
        <f t="shared" si="263"/>
        <v>Только TONE23Дополнительные весовые диски 5 кг</v>
      </c>
      <c r="E1914" s="21">
        <f>B1914/3</f>
        <v>7.666666666666667</v>
      </c>
      <c r="F1914" s="21"/>
      <c r="G1914" s="88"/>
    </row>
    <row r="1915" spans="1:7" x14ac:dyDescent="0.25">
      <c r="A1915" s="19" t="s">
        <v>68</v>
      </c>
      <c r="B1915" s="22">
        <v>23</v>
      </c>
      <c r="C1915" s="21" t="s">
        <v>78</v>
      </c>
      <c r="D1915" s="62" t="str">
        <f t="shared" si="263"/>
        <v>Только TONE23Амортизаторы SMARTBAND</v>
      </c>
      <c r="E1915" s="21">
        <f>B1915</f>
        <v>23</v>
      </c>
      <c r="F1915" s="21"/>
      <c r="G1915" s="88"/>
    </row>
    <row r="1916" spans="1:7" x14ac:dyDescent="0.25">
      <c r="A1916" s="19" t="s">
        <v>68</v>
      </c>
      <c r="B1916" s="22">
        <v>23</v>
      </c>
      <c r="C1916" s="21" t="s">
        <v>79</v>
      </c>
      <c r="D1916" s="62" t="str">
        <f t="shared" si="263"/>
        <v>Только TONE23Амортизаторы SMARTBAND EXTREME</v>
      </c>
      <c r="E1916" s="21">
        <f>E1915*0.2</f>
        <v>4.6000000000000005</v>
      </c>
      <c r="F1916" s="21"/>
      <c r="G1916" s="88"/>
    </row>
    <row r="1917" spans="1:7" x14ac:dyDescent="0.25">
      <c r="A1917" s="19" t="s">
        <v>68</v>
      </c>
      <c r="B1917" s="22">
        <v>23</v>
      </c>
      <c r="C1917" s="21" t="s">
        <v>77</v>
      </c>
      <c r="D1917" s="62" t="str">
        <f t="shared" si="263"/>
        <v>Только TONE23Держатели Амортизаторов SMARTBAND RACK</v>
      </c>
      <c r="E1917" s="21">
        <v>3</v>
      </c>
      <c r="F1917" s="21"/>
      <c r="G1917" s="88"/>
    </row>
    <row r="1918" spans="1:7" x14ac:dyDescent="0.25">
      <c r="A1918" s="19" t="s">
        <v>68</v>
      </c>
      <c r="B1918" s="22">
        <v>23</v>
      </c>
      <c r="C1918" s="21" t="s">
        <v>80</v>
      </c>
      <c r="D1918" s="62" t="str">
        <f t="shared" si="263"/>
        <v>Только TONE23Коврики MBX MAT</v>
      </c>
      <c r="E1918" s="21">
        <f>B1918</f>
        <v>23</v>
      </c>
      <c r="F1918" s="21"/>
      <c r="G1918" s="29"/>
    </row>
    <row r="1919" spans="1:7" ht="15.75" thickBot="1" x14ac:dyDescent="0.3">
      <c r="A1919" s="19" t="s">
        <v>68</v>
      </c>
      <c r="B1919" s="22">
        <v>23</v>
      </c>
      <c r="C1919" s="24" t="s">
        <v>88</v>
      </c>
      <c r="D1919" s="62" t="str">
        <f t="shared" si="263"/>
        <v>Только TONE23Держатели ковриков MBX MAT RACK</v>
      </c>
      <c r="E1919" s="24">
        <v>1</v>
      </c>
      <c r="F1919" s="24"/>
      <c r="G1919" s="33" t="s">
        <v>19</v>
      </c>
    </row>
    <row r="1920" spans="1:7" ht="15.75" thickBot="1" x14ac:dyDescent="0.3">
      <c r="A1920" s="19" t="s">
        <v>68</v>
      </c>
      <c r="B1920" s="22">
        <v>23</v>
      </c>
      <c r="C1920" s="21"/>
      <c r="D1920" s="62" t="str">
        <f t="shared" si="263"/>
        <v>Только TONE23</v>
      </c>
      <c r="E1920" s="21"/>
      <c r="F1920" s="21"/>
      <c r="G1920" s="29"/>
    </row>
    <row r="1921" spans="1:7" ht="14.65" customHeight="1" x14ac:dyDescent="0.25">
      <c r="A1921" s="19" t="s">
        <v>68</v>
      </c>
      <c r="B1921" s="22">
        <v>22</v>
      </c>
      <c r="C1921" s="39" t="s">
        <v>71</v>
      </c>
      <c r="D1921" s="62" t="str">
        <f t="shared" si="263"/>
        <v>Только TONE22Дополнительные весовые диски 1 кг</v>
      </c>
      <c r="E1921" s="21">
        <f>B1921*2</f>
        <v>44</v>
      </c>
      <c r="F1921" s="21"/>
      <c r="G1921" s="87" t="s">
        <v>21</v>
      </c>
    </row>
    <row r="1922" spans="1:7" x14ac:dyDescent="0.25">
      <c r="A1922" s="19" t="s">
        <v>68</v>
      </c>
      <c r="B1922" s="22">
        <v>22</v>
      </c>
      <c r="C1922" s="39" t="s">
        <v>72</v>
      </c>
      <c r="D1922" s="62" t="str">
        <f t="shared" si="263"/>
        <v>Только TONE22Дополнительные весовые диски 2,5 кг</v>
      </c>
      <c r="E1922" s="21">
        <f>B1922</f>
        <v>22</v>
      </c>
      <c r="F1922" s="21"/>
      <c r="G1922" s="88"/>
    </row>
    <row r="1923" spans="1:7" x14ac:dyDescent="0.25">
      <c r="A1923" s="19" t="s">
        <v>68</v>
      </c>
      <c r="B1923" s="22">
        <v>22</v>
      </c>
      <c r="C1923" s="39" t="s">
        <v>74</v>
      </c>
      <c r="D1923" s="62" t="str">
        <f t="shared" si="263"/>
        <v>Только TONE22Весовые диски 3,7 кг</v>
      </c>
      <c r="E1923" s="21">
        <f>E1922/2</f>
        <v>11</v>
      </c>
      <c r="F1923" s="21"/>
      <c r="G1923" s="88"/>
    </row>
    <row r="1924" spans="1:7" x14ac:dyDescent="0.25">
      <c r="A1924" s="19" t="s">
        <v>68</v>
      </c>
      <c r="B1924" s="22">
        <v>22</v>
      </c>
      <c r="C1924" s="39" t="s">
        <v>73</v>
      </c>
      <c r="D1924" s="62" t="str">
        <f t="shared" si="263"/>
        <v>Только TONE22Дополнительные весовые диски 5 кг</v>
      </c>
      <c r="E1924" s="21">
        <f>B1924/3</f>
        <v>7.333333333333333</v>
      </c>
      <c r="F1924" s="21"/>
      <c r="G1924" s="88"/>
    </row>
    <row r="1925" spans="1:7" x14ac:dyDescent="0.25">
      <c r="A1925" s="19" t="s">
        <v>68</v>
      </c>
      <c r="B1925" s="22">
        <v>22</v>
      </c>
      <c r="C1925" s="21" t="s">
        <v>78</v>
      </c>
      <c r="D1925" s="62" t="str">
        <f t="shared" si="263"/>
        <v>Только TONE22Амортизаторы SMARTBAND</v>
      </c>
      <c r="E1925" s="21">
        <f>B1925</f>
        <v>22</v>
      </c>
      <c r="F1925" s="21"/>
      <c r="G1925" s="88"/>
    </row>
    <row r="1926" spans="1:7" x14ac:dyDescent="0.25">
      <c r="A1926" s="19" t="s">
        <v>68</v>
      </c>
      <c r="B1926" s="22">
        <v>22</v>
      </c>
      <c r="C1926" s="21" t="s">
        <v>79</v>
      </c>
      <c r="D1926" s="62" t="str">
        <f t="shared" si="263"/>
        <v>Только TONE22Амортизаторы SMARTBAND EXTREME</v>
      </c>
      <c r="E1926" s="21">
        <f>E1925*0.2</f>
        <v>4.4000000000000004</v>
      </c>
      <c r="F1926" s="21"/>
      <c r="G1926" s="88"/>
    </row>
    <row r="1927" spans="1:7" x14ac:dyDescent="0.25">
      <c r="A1927" s="19" t="s">
        <v>68</v>
      </c>
      <c r="B1927" s="22">
        <v>22</v>
      </c>
      <c r="C1927" s="21" t="s">
        <v>77</v>
      </c>
      <c r="D1927" s="62" t="str">
        <f t="shared" si="263"/>
        <v>Только TONE22Держатели Амортизаторов SMARTBAND RACK</v>
      </c>
      <c r="E1927" s="21">
        <v>3</v>
      </c>
      <c r="F1927" s="21"/>
      <c r="G1927" s="88"/>
    </row>
    <row r="1928" spans="1:7" x14ac:dyDescent="0.25">
      <c r="A1928" s="19" t="s">
        <v>68</v>
      </c>
      <c r="B1928" s="22">
        <v>22</v>
      </c>
      <c r="C1928" s="21" t="s">
        <v>80</v>
      </c>
      <c r="D1928" s="62" t="str">
        <f t="shared" si="263"/>
        <v>Только TONE22Коврики MBX MAT</v>
      </c>
      <c r="E1928" s="21">
        <f>B1928</f>
        <v>22</v>
      </c>
      <c r="F1928" s="21"/>
      <c r="G1928" s="29"/>
    </row>
    <row r="1929" spans="1:7" ht="15.75" thickBot="1" x14ac:dyDescent="0.3">
      <c r="A1929" s="19" t="s">
        <v>68</v>
      </c>
      <c r="B1929" s="22">
        <v>22</v>
      </c>
      <c r="C1929" s="24" t="s">
        <v>88</v>
      </c>
      <c r="D1929" s="62" t="str">
        <f t="shared" si="263"/>
        <v>Только TONE22Держатели ковриков MBX MAT RACK</v>
      </c>
      <c r="E1929" s="24">
        <v>1</v>
      </c>
      <c r="F1929" s="24"/>
      <c r="G1929" s="33" t="s">
        <v>19</v>
      </c>
    </row>
    <row r="1930" spans="1:7" ht="15.75" thickBot="1" x14ac:dyDescent="0.3">
      <c r="A1930" s="19" t="s">
        <v>68</v>
      </c>
      <c r="B1930" s="22">
        <v>22</v>
      </c>
      <c r="C1930" s="21"/>
      <c r="D1930" s="62" t="str">
        <f t="shared" si="263"/>
        <v>Только TONE22</v>
      </c>
      <c r="E1930" s="21"/>
      <c r="F1930" s="21"/>
      <c r="G1930" s="29"/>
    </row>
    <row r="1931" spans="1:7" ht="14.65" customHeight="1" x14ac:dyDescent="0.25">
      <c r="A1931" s="19" t="s">
        <v>68</v>
      </c>
      <c r="B1931" s="22">
        <v>21</v>
      </c>
      <c r="C1931" s="39" t="s">
        <v>71</v>
      </c>
      <c r="D1931" s="62" t="str">
        <f t="shared" si="263"/>
        <v>Только TONE21Дополнительные весовые диски 1 кг</v>
      </c>
      <c r="E1931" s="21">
        <f>B1931*2</f>
        <v>42</v>
      </c>
      <c r="F1931" s="21"/>
      <c r="G1931" s="87" t="s">
        <v>21</v>
      </c>
    </row>
    <row r="1932" spans="1:7" x14ac:dyDescent="0.25">
      <c r="A1932" s="19" t="s">
        <v>68</v>
      </c>
      <c r="B1932" s="22">
        <v>21</v>
      </c>
      <c r="C1932" s="39" t="s">
        <v>72</v>
      </c>
      <c r="D1932" s="62" t="str">
        <f t="shared" si="263"/>
        <v>Только TONE21Дополнительные весовые диски 2,5 кг</v>
      </c>
      <c r="E1932" s="21">
        <f>B1932</f>
        <v>21</v>
      </c>
      <c r="F1932" s="21"/>
      <c r="G1932" s="88"/>
    </row>
    <row r="1933" spans="1:7" x14ac:dyDescent="0.25">
      <c r="A1933" s="19" t="s">
        <v>68</v>
      </c>
      <c r="B1933" s="22">
        <v>21</v>
      </c>
      <c r="C1933" s="39" t="s">
        <v>74</v>
      </c>
      <c r="D1933" s="62" t="str">
        <f t="shared" si="263"/>
        <v>Только TONE21Весовые диски 3,7 кг</v>
      </c>
      <c r="E1933" s="21">
        <f>E1932/2</f>
        <v>10.5</v>
      </c>
      <c r="F1933" s="21"/>
      <c r="G1933" s="88"/>
    </row>
    <row r="1934" spans="1:7" x14ac:dyDescent="0.25">
      <c r="A1934" s="19" t="s">
        <v>68</v>
      </c>
      <c r="B1934" s="22">
        <v>21</v>
      </c>
      <c r="C1934" s="39" t="s">
        <v>73</v>
      </c>
      <c r="D1934" s="62" t="str">
        <f t="shared" si="263"/>
        <v>Только TONE21Дополнительные весовые диски 5 кг</v>
      </c>
      <c r="E1934" s="21">
        <f>B1934/3</f>
        <v>7</v>
      </c>
      <c r="F1934" s="21"/>
      <c r="G1934" s="88"/>
    </row>
    <row r="1935" spans="1:7" x14ac:dyDescent="0.25">
      <c r="A1935" s="19" t="s">
        <v>68</v>
      </c>
      <c r="B1935" s="22">
        <v>21</v>
      </c>
      <c r="C1935" s="21" t="s">
        <v>78</v>
      </c>
      <c r="D1935" s="62" t="str">
        <f t="shared" si="263"/>
        <v>Только TONE21Амортизаторы SMARTBAND</v>
      </c>
      <c r="E1935" s="21">
        <f>B1935</f>
        <v>21</v>
      </c>
      <c r="F1935" s="21"/>
      <c r="G1935" s="88"/>
    </row>
    <row r="1936" spans="1:7" x14ac:dyDescent="0.25">
      <c r="A1936" s="19" t="s">
        <v>68</v>
      </c>
      <c r="B1936" s="22">
        <v>21</v>
      </c>
      <c r="C1936" s="21" t="s">
        <v>79</v>
      </c>
      <c r="D1936" s="62" t="str">
        <f t="shared" si="263"/>
        <v>Только TONE21Амортизаторы SMARTBAND EXTREME</v>
      </c>
      <c r="E1936" s="21">
        <f>E1935*0.2</f>
        <v>4.2</v>
      </c>
      <c r="F1936" s="21"/>
      <c r="G1936" s="88"/>
    </row>
    <row r="1937" spans="1:7" x14ac:dyDescent="0.25">
      <c r="A1937" s="19" t="s">
        <v>68</v>
      </c>
      <c r="B1937" s="22">
        <v>21</v>
      </c>
      <c r="C1937" s="21" t="s">
        <v>77</v>
      </c>
      <c r="D1937" s="62" t="str">
        <f t="shared" si="263"/>
        <v>Только TONE21Держатели Амортизаторов SMARTBAND RACK</v>
      </c>
      <c r="E1937" s="21">
        <v>3</v>
      </c>
      <c r="F1937" s="21"/>
      <c r="G1937" s="88"/>
    </row>
    <row r="1938" spans="1:7" x14ac:dyDescent="0.25">
      <c r="A1938" s="19" t="s">
        <v>68</v>
      </c>
      <c r="B1938" s="22">
        <v>21</v>
      </c>
      <c r="C1938" s="21" t="s">
        <v>80</v>
      </c>
      <c r="D1938" s="62" t="str">
        <f t="shared" si="263"/>
        <v>Только TONE21Коврики MBX MAT</v>
      </c>
      <c r="E1938" s="21">
        <f>B1938</f>
        <v>21</v>
      </c>
      <c r="F1938" s="21"/>
      <c r="G1938" s="29"/>
    </row>
    <row r="1939" spans="1:7" ht="15.75" thickBot="1" x14ac:dyDescent="0.3">
      <c r="A1939" s="19" t="s">
        <v>68</v>
      </c>
      <c r="B1939" s="22">
        <v>21</v>
      </c>
      <c r="C1939" s="24" t="s">
        <v>88</v>
      </c>
      <c r="D1939" s="62" t="str">
        <f t="shared" si="263"/>
        <v>Только TONE21Держатели ковриков MBX MAT RACK</v>
      </c>
      <c r="E1939" s="24">
        <v>1</v>
      </c>
      <c r="F1939" s="24"/>
      <c r="G1939" s="33" t="s">
        <v>19</v>
      </c>
    </row>
    <row r="1940" spans="1:7" ht="15.75" thickBot="1" x14ac:dyDescent="0.3">
      <c r="A1940" s="19" t="s">
        <v>68</v>
      </c>
      <c r="B1940" s="22">
        <v>21</v>
      </c>
      <c r="C1940" s="21"/>
      <c r="D1940" s="62" t="str">
        <f t="shared" si="263"/>
        <v>Только TONE21</v>
      </c>
      <c r="E1940" s="21"/>
      <c r="F1940" s="21"/>
      <c r="G1940" s="29"/>
    </row>
    <row r="1941" spans="1:7" ht="14.65" customHeight="1" x14ac:dyDescent="0.25">
      <c r="A1941" s="19" t="s">
        <v>68</v>
      </c>
      <c r="B1941" s="22">
        <v>20</v>
      </c>
      <c r="C1941" s="39" t="s">
        <v>71</v>
      </c>
      <c r="D1941" s="62" t="str">
        <f t="shared" si="263"/>
        <v>Только TONE20Дополнительные весовые диски 1 кг</v>
      </c>
      <c r="E1941" s="21">
        <f>B1941*2</f>
        <v>40</v>
      </c>
      <c r="F1941" s="21"/>
      <c r="G1941" s="87" t="s">
        <v>21</v>
      </c>
    </row>
    <row r="1942" spans="1:7" x14ac:dyDescent="0.25">
      <c r="A1942" s="19" t="s">
        <v>68</v>
      </c>
      <c r="B1942" s="22">
        <v>20</v>
      </c>
      <c r="C1942" s="39" t="s">
        <v>72</v>
      </c>
      <c r="D1942" s="62" t="str">
        <f t="shared" si="263"/>
        <v>Только TONE20Дополнительные весовые диски 2,5 кг</v>
      </c>
      <c r="E1942" s="21">
        <f>B1942</f>
        <v>20</v>
      </c>
      <c r="F1942" s="21"/>
      <c r="G1942" s="88"/>
    </row>
    <row r="1943" spans="1:7" x14ac:dyDescent="0.25">
      <c r="A1943" s="19" t="s">
        <v>68</v>
      </c>
      <c r="B1943" s="22">
        <v>20</v>
      </c>
      <c r="C1943" s="39" t="s">
        <v>74</v>
      </c>
      <c r="D1943" s="62" t="str">
        <f t="shared" si="263"/>
        <v>Только TONE20Весовые диски 3,7 кг</v>
      </c>
      <c r="E1943" s="21">
        <f>E1942/2</f>
        <v>10</v>
      </c>
      <c r="F1943" s="21"/>
      <c r="G1943" s="88"/>
    </row>
    <row r="1944" spans="1:7" x14ac:dyDescent="0.25">
      <c r="A1944" s="19" t="s">
        <v>68</v>
      </c>
      <c r="B1944" s="22">
        <v>20</v>
      </c>
      <c r="C1944" s="39" t="s">
        <v>73</v>
      </c>
      <c r="D1944" s="62" t="str">
        <f t="shared" si="263"/>
        <v>Только TONE20Дополнительные весовые диски 5 кг</v>
      </c>
      <c r="E1944" s="21">
        <f>B1944/3</f>
        <v>6.666666666666667</v>
      </c>
      <c r="F1944" s="21"/>
      <c r="G1944" s="88"/>
    </row>
    <row r="1945" spans="1:7" x14ac:dyDescent="0.25">
      <c r="A1945" s="19" t="s">
        <v>68</v>
      </c>
      <c r="B1945" s="22">
        <v>20</v>
      </c>
      <c r="C1945" s="21" t="s">
        <v>78</v>
      </c>
      <c r="D1945" s="62" t="str">
        <f t="shared" si="263"/>
        <v>Только TONE20Амортизаторы SMARTBAND</v>
      </c>
      <c r="E1945" s="21">
        <f>B1945</f>
        <v>20</v>
      </c>
      <c r="F1945" s="21"/>
      <c r="G1945" s="88"/>
    </row>
    <row r="1946" spans="1:7" x14ac:dyDescent="0.25">
      <c r="A1946" s="19" t="s">
        <v>68</v>
      </c>
      <c r="B1946" s="22">
        <v>20</v>
      </c>
      <c r="C1946" s="21" t="s">
        <v>79</v>
      </c>
      <c r="D1946" s="62" t="str">
        <f t="shared" si="263"/>
        <v>Только TONE20Амортизаторы SMARTBAND EXTREME</v>
      </c>
      <c r="E1946" s="21">
        <f>E1945*0.2</f>
        <v>4</v>
      </c>
      <c r="F1946" s="21"/>
      <c r="G1946" s="88"/>
    </row>
    <row r="1947" spans="1:7" x14ac:dyDescent="0.25">
      <c r="A1947" s="19" t="s">
        <v>68</v>
      </c>
      <c r="B1947" s="22">
        <v>20</v>
      </c>
      <c r="C1947" s="21" t="s">
        <v>77</v>
      </c>
      <c r="D1947" s="62" t="str">
        <f t="shared" si="263"/>
        <v>Только TONE20Держатели Амортизаторов SMARTBAND RACK</v>
      </c>
      <c r="E1947" s="21">
        <v>3</v>
      </c>
      <c r="F1947" s="21"/>
      <c r="G1947" s="88"/>
    </row>
    <row r="1948" spans="1:7" x14ac:dyDescent="0.25">
      <c r="A1948" s="19" t="s">
        <v>68</v>
      </c>
      <c r="B1948" s="22">
        <v>20</v>
      </c>
      <c r="C1948" s="21" t="s">
        <v>80</v>
      </c>
      <c r="D1948" s="62" t="str">
        <f t="shared" si="263"/>
        <v>Только TONE20Коврики MBX MAT</v>
      </c>
      <c r="E1948" s="21">
        <f>B1948</f>
        <v>20</v>
      </c>
      <c r="F1948" s="21"/>
      <c r="G1948" s="29"/>
    </row>
    <row r="1949" spans="1:7" ht="15.75" thickBot="1" x14ac:dyDescent="0.3">
      <c r="A1949" s="19" t="s">
        <v>68</v>
      </c>
      <c r="B1949" s="22">
        <v>20</v>
      </c>
      <c r="C1949" s="24" t="s">
        <v>88</v>
      </c>
      <c r="D1949" s="62" t="str">
        <f t="shared" si="263"/>
        <v>Только TONE20Держатели ковриков MBX MAT RACK</v>
      </c>
      <c r="E1949" s="24">
        <v>1</v>
      </c>
      <c r="F1949" s="24"/>
      <c r="G1949" s="33" t="s">
        <v>19</v>
      </c>
    </row>
    <row r="1950" spans="1:7" ht="15.75" thickBot="1" x14ac:dyDescent="0.3">
      <c r="A1950" s="19" t="s">
        <v>68</v>
      </c>
      <c r="B1950" s="22">
        <v>20</v>
      </c>
      <c r="C1950" s="21"/>
      <c r="D1950" s="62" t="str">
        <f t="shared" si="263"/>
        <v>Только TONE20</v>
      </c>
      <c r="E1950" s="21"/>
      <c r="F1950" s="21"/>
      <c r="G1950" s="29"/>
    </row>
    <row r="1951" spans="1:7" ht="14.65" customHeight="1" x14ac:dyDescent="0.25">
      <c r="A1951" s="19" t="s">
        <v>68</v>
      </c>
      <c r="B1951" s="22">
        <v>19</v>
      </c>
      <c r="C1951" s="39" t="s">
        <v>71</v>
      </c>
      <c r="D1951" s="62" t="str">
        <f t="shared" ref="D1951:D2014" si="264">A1951&amp;B1951&amp;C1951</f>
        <v>Только TONE19Дополнительные весовые диски 1 кг</v>
      </c>
      <c r="E1951" s="21">
        <f>B1951*2</f>
        <v>38</v>
      </c>
      <c r="F1951" s="21"/>
      <c r="G1951" s="87" t="s">
        <v>21</v>
      </c>
    </row>
    <row r="1952" spans="1:7" x14ac:dyDescent="0.25">
      <c r="A1952" s="19" t="s">
        <v>68</v>
      </c>
      <c r="B1952" s="22">
        <v>19</v>
      </c>
      <c r="C1952" s="39" t="s">
        <v>72</v>
      </c>
      <c r="D1952" s="62" t="str">
        <f t="shared" si="264"/>
        <v>Только TONE19Дополнительные весовые диски 2,5 кг</v>
      </c>
      <c r="E1952" s="21">
        <f>B1952</f>
        <v>19</v>
      </c>
      <c r="F1952" s="21"/>
      <c r="G1952" s="88"/>
    </row>
    <row r="1953" spans="1:7" x14ac:dyDescent="0.25">
      <c r="A1953" s="19" t="s">
        <v>68</v>
      </c>
      <c r="B1953" s="22">
        <v>19</v>
      </c>
      <c r="C1953" s="39" t="s">
        <v>74</v>
      </c>
      <c r="D1953" s="62" t="str">
        <f t="shared" si="264"/>
        <v>Только TONE19Весовые диски 3,7 кг</v>
      </c>
      <c r="E1953" s="21">
        <f>E1952/2</f>
        <v>9.5</v>
      </c>
      <c r="F1953" s="21"/>
      <c r="G1953" s="88"/>
    </row>
    <row r="1954" spans="1:7" x14ac:dyDescent="0.25">
      <c r="A1954" s="19" t="s">
        <v>68</v>
      </c>
      <c r="B1954" s="22">
        <v>19</v>
      </c>
      <c r="C1954" s="39" t="s">
        <v>73</v>
      </c>
      <c r="D1954" s="62" t="str">
        <f t="shared" si="264"/>
        <v>Только TONE19Дополнительные весовые диски 5 кг</v>
      </c>
      <c r="E1954" s="21">
        <f>B1954/3</f>
        <v>6.333333333333333</v>
      </c>
      <c r="F1954" s="21"/>
      <c r="G1954" s="88"/>
    </row>
    <row r="1955" spans="1:7" x14ac:dyDescent="0.25">
      <c r="A1955" s="19" t="s">
        <v>68</v>
      </c>
      <c r="B1955" s="22">
        <v>19</v>
      </c>
      <c r="C1955" s="21" t="s">
        <v>78</v>
      </c>
      <c r="D1955" s="62" t="str">
        <f t="shared" si="264"/>
        <v>Только TONE19Амортизаторы SMARTBAND</v>
      </c>
      <c r="E1955" s="21">
        <f>B1955</f>
        <v>19</v>
      </c>
      <c r="F1955" s="21"/>
      <c r="G1955" s="88"/>
    </row>
    <row r="1956" spans="1:7" x14ac:dyDescent="0.25">
      <c r="A1956" s="19" t="s">
        <v>68</v>
      </c>
      <c r="B1956" s="22">
        <v>19</v>
      </c>
      <c r="C1956" s="21" t="s">
        <v>79</v>
      </c>
      <c r="D1956" s="62" t="str">
        <f t="shared" si="264"/>
        <v>Только TONE19Амортизаторы SMARTBAND EXTREME</v>
      </c>
      <c r="E1956" s="21">
        <f>E1955*0.2</f>
        <v>3.8000000000000003</v>
      </c>
      <c r="F1956" s="21"/>
      <c r="G1956" s="88"/>
    </row>
    <row r="1957" spans="1:7" x14ac:dyDescent="0.25">
      <c r="A1957" s="19" t="s">
        <v>68</v>
      </c>
      <c r="B1957" s="22">
        <v>19</v>
      </c>
      <c r="C1957" s="21" t="s">
        <v>77</v>
      </c>
      <c r="D1957" s="62" t="str">
        <f t="shared" si="264"/>
        <v>Только TONE19Держатели Амортизаторов SMARTBAND RACK</v>
      </c>
      <c r="E1957" s="21">
        <v>3</v>
      </c>
      <c r="F1957" s="21"/>
      <c r="G1957" s="88"/>
    </row>
    <row r="1958" spans="1:7" x14ac:dyDescent="0.25">
      <c r="A1958" s="19" t="s">
        <v>68</v>
      </c>
      <c r="B1958" s="22">
        <v>19</v>
      </c>
      <c r="C1958" s="21" t="s">
        <v>80</v>
      </c>
      <c r="D1958" s="62" t="str">
        <f t="shared" si="264"/>
        <v>Только TONE19Коврики MBX MAT</v>
      </c>
      <c r="E1958" s="21">
        <f>B1958</f>
        <v>19</v>
      </c>
      <c r="F1958" s="21"/>
      <c r="G1958" s="29"/>
    </row>
    <row r="1959" spans="1:7" ht="15.75" thickBot="1" x14ac:dyDescent="0.3">
      <c r="A1959" s="19" t="s">
        <v>68</v>
      </c>
      <c r="B1959" s="22">
        <v>19</v>
      </c>
      <c r="C1959" s="24" t="s">
        <v>88</v>
      </c>
      <c r="D1959" s="62" t="str">
        <f t="shared" si="264"/>
        <v>Только TONE19Держатели ковриков MBX MAT RACK</v>
      </c>
      <c r="E1959" s="24">
        <v>1</v>
      </c>
      <c r="F1959" s="24"/>
      <c r="G1959" s="33" t="s">
        <v>19</v>
      </c>
    </row>
    <row r="1960" spans="1:7" ht="15.75" thickBot="1" x14ac:dyDescent="0.3">
      <c r="A1960" s="19" t="s">
        <v>68</v>
      </c>
      <c r="B1960" s="22">
        <v>19</v>
      </c>
      <c r="C1960" s="21"/>
      <c r="D1960" s="62" t="str">
        <f t="shared" si="264"/>
        <v>Только TONE19</v>
      </c>
      <c r="E1960" s="21"/>
      <c r="F1960" s="21"/>
      <c r="G1960" s="29"/>
    </row>
    <row r="1961" spans="1:7" ht="14.65" customHeight="1" x14ac:dyDescent="0.25">
      <c r="A1961" s="19" t="s">
        <v>68</v>
      </c>
      <c r="B1961" s="22">
        <v>18</v>
      </c>
      <c r="C1961" s="39" t="s">
        <v>71</v>
      </c>
      <c r="D1961" s="62" t="str">
        <f t="shared" si="264"/>
        <v>Только TONE18Дополнительные весовые диски 1 кг</v>
      </c>
      <c r="E1961" s="21">
        <f>B1961*2</f>
        <v>36</v>
      </c>
      <c r="F1961" s="21"/>
      <c r="G1961" s="87" t="s">
        <v>21</v>
      </c>
    </row>
    <row r="1962" spans="1:7" x14ac:dyDescent="0.25">
      <c r="A1962" s="19" t="s">
        <v>68</v>
      </c>
      <c r="B1962" s="22">
        <v>18</v>
      </c>
      <c r="C1962" s="39" t="s">
        <v>72</v>
      </c>
      <c r="D1962" s="62" t="str">
        <f t="shared" si="264"/>
        <v>Только TONE18Дополнительные весовые диски 2,5 кг</v>
      </c>
      <c r="E1962" s="21">
        <f>B1962</f>
        <v>18</v>
      </c>
      <c r="F1962" s="21"/>
      <c r="G1962" s="88"/>
    </row>
    <row r="1963" spans="1:7" x14ac:dyDescent="0.25">
      <c r="A1963" s="19" t="s">
        <v>68</v>
      </c>
      <c r="B1963" s="22">
        <v>18</v>
      </c>
      <c r="C1963" s="39" t="s">
        <v>74</v>
      </c>
      <c r="D1963" s="62" t="str">
        <f t="shared" si="264"/>
        <v>Только TONE18Весовые диски 3,7 кг</v>
      </c>
      <c r="E1963" s="21">
        <f>E1962/2</f>
        <v>9</v>
      </c>
      <c r="F1963" s="21"/>
      <c r="G1963" s="88"/>
    </row>
    <row r="1964" spans="1:7" x14ac:dyDescent="0.25">
      <c r="A1964" s="19" t="s">
        <v>68</v>
      </c>
      <c r="B1964" s="22">
        <v>18</v>
      </c>
      <c r="C1964" s="39" t="s">
        <v>73</v>
      </c>
      <c r="D1964" s="62" t="str">
        <f t="shared" si="264"/>
        <v>Только TONE18Дополнительные весовые диски 5 кг</v>
      </c>
      <c r="E1964" s="21">
        <f>B1964/3</f>
        <v>6</v>
      </c>
      <c r="F1964" s="21"/>
      <c r="G1964" s="88"/>
    </row>
    <row r="1965" spans="1:7" x14ac:dyDescent="0.25">
      <c r="A1965" s="19" t="s">
        <v>68</v>
      </c>
      <c r="B1965" s="22">
        <v>18</v>
      </c>
      <c r="C1965" s="21" t="s">
        <v>78</v>
      </c>
      <c r="D1965" s="62" t="str">
        <f t="shared" si="264"/>
        <v>Только TONE18Амортизаторы SMARTBAND</v>
      </c>
      <c r="E1965" s="21">
        <f>B1965</f>
        <v>18</v>
      </c>
      <c r="F1965" s="21"/>
      <c r="G1965" s="88"/>
    </row>
    <row r="1966" spans="1:7" x14ac:dyDescent="0.25">
      <c r="A1966" s="19" t="s">
        <v>68</v>
      </c>
      <c r="B1966" s="22">
        <v>18</v>
      </c>
      <c r="C1966" s="21" t="s">
        <v>79</v>
      </c>
      <c r="D1966" s="62" t="str">
        <f t="shared" si="264"/>
        <v>Только TONE18Амортизаторы SMARTBAND EXTREME</v>
      </c>
      <c r="E1966" s="21">
        <v>2</v>
      </c>
      <c r="F1966" s="21"/>
      <c r="G1966" s="88"/>
    </row>
    <row r="1967" spans="1:7" x14ac:dyDescent="0.25">
      <c r="A1967" s="19" t="s">
        <v>68</v>
      </c>
      <c r="B1967" s="22">
        <v>18</v>
      </c>
      <c r="C1967" s="21" t="s">
        <v>77</v>
      </c>
      <c r="D1967" s="62" t="str">
        <f t="shared" si="264"/>
        <v>Только TONE18Держатели Амортизаторов SMARTBAND RACK</v>
      </c>
      <c r="E1967" s="21">
        <v>2</v>
      </c>
      <c r="F1967" s="21"/>
      <c r="G1967" s="88"/>
    </row>
    <row r="1968" spans="1:7" x14ac:dyDescent="0.25">
      <c r="A1968" s="19" t="s">
        <v>68</v>
      </c>
      <c r="B1968" s="22">
        <v>18</v>
      </c>
      <c r="C1968" s="21" t="s">
        <v>80</v>
      </c>
      <c r="D1968" s="62" t="str">
        <f t="shared" si="264"/>
        <v>Только TONE18Коврики MBX MAT</v>
      </c>
      <c r="E1968" s="21">
        <f>B1968</f>
        <v>18</v>
      </c>
      <c r="F1968" s="21"/>
      <c r="G1968" s="29"/>
    </row>
    <row r="1969" spans="1:7" ht="15.75" thickBot="1" x14ac:dyDescent="0.3">
      <c r="A1969" s="19" t="s">
        <v>68</v>
      </c>
      <c r="B1969" s="22">
        <v>18</v>
      </c>
      <c r="C1969" s="24" t="s">
        <v>88</v>
      </c>
      <c r="D1969" s="62" t="str">
        <f t="shared" si="264"/>
        <v>Только TONE18Держатели ковриков MBX MAT RACK</v>
      </c>
      <c r="E1969" s="24">
        <v>1</v>
      </c>
      <c r="F1969" s="24"/>
      <c r="G1969" s="33" t="s">
        <v>19</v>
      </c>
    </row>
    <row r="1970" spans="1:7" ht="15.75" thickBot="1" x14ac:dyDescent="0.3">
      <c r="A1970" s="19" t="s">
        <v>68</v>
      </c>
      <c r="B1970" s="22">
        <v>18</v>
      </c>
      <c r="C1970" s="21"/>
      <c r="D1970" s="62" t="str">
        <f t="shared" si="264"/>
        <v>Только TONE18</v>
      </c>
      <c r="E1970" s="21"/>
      <c r="F1970" s="21"/>
      <c r="G1970" s="29"/>
    </row>
    <row r="1971" spans="1:7" ht="14.65" customHeight="1" x14ac:dyDescent="0.25">
      <c r="A1971" s="19" t="s">
        <v>68</v>
      </c>
      <c r="B1971" s="22">
        <v>17</v>
      </c>
      <c r="C1971" s="39" t="s">
        <v>71</v>
      </c>
      <c r="D1971" s="62" t="str">
        <f t="shared" si="264"/>
        <v>Только TONE17Дополнительные весовые диски 1 кг</v>
      </c>
      <c r="E1971" s="21">
        <f>B1971*2</f>
        <v>34</v>
      </c>
      <c r="F1971" s="21"/>
      <c r="G1971" s="87" t="s">
        <v>21</v>
      </c>
    </row>
    <row r="1972" spans="1:7" x14ac:dyDescent="0.25">
      <c r="A1972" s="19" t="s">
        <v>68</v>
      </c>
      <c r="B1972" s="22">
        <v>17</v>
      </c>
      <c r="C1972" s="39" t="s">
        <v>72</v>
      </c>
      <c r="D1972" s="62" t="str">
        <f t="shared" si="264"/>
        <v>Только TONE17Дополнительные весовые диски 2,5 кг</v>
      </c>
      <c r="E1972" s="21">
        <f>B1972</f>
        <v>17</v>
      </c>
      <c r="F1972" s="21"/>
      <c r="G1972" s="88"/>
    </row>
    <row r="1973" spans="1:7" x14ac:dyDescent="0.25">
      <c r="A1973" s="19" t="s">
        <v>68</v>
      </c>
      <c r="B1973" s="22">
        <v>17</v>
      </c>
      <c r="C1973" s="39" t="s">
        <v>74</v>
      </c>
      <c r="D1973" s="62" t="str">
        <f t="shared" si="264"/>
        <v>Только TONE17Весовые диски 3,7 кг</v>
      </c>
      <c r="E1973" s="21">
        <f>E1972/2</f>
        <v>8.5</v>
      </c>
      <c r="F1973" s="21"/>
      <c r="G1973" s="88"/>
    </row>
    <row r="1974" spans="1:7" x14ac:dyDescent="0.25">
      <c r="A1974" s="19" t="s">
        <v>68</v>
      </c>
      <c r="B1974" s="22">
        <v>17</v>
      </c>
      <c r="C1974" s="39" t="s">
        <v>73</v>
      </c>
      <c r="D1974" s="62" t="str">
        <f t="shared" si="264"/>
        <v>Только TONE17Дополнительные весовые диски 5 кг</v>
      </c>
      <c r="E1974" s="21">
        <f>B1974/3</f>
        <v>5.666666666666667</v>
      </c>
      <c r="F1974" s="21"/>
      <c r="G1974" s="88"/>
    </row>
    <row r="1975" spans="1:7" x14ac:dyDescent="0.25">
      <c r="A1975" s="19" t="s">
        <v>68</v>
      </c>
      <c r="B1975" s="22">
        <v>17</v>
      </c>
      <c r="C1975" s="21" t="s">
        <v>78</v>
      </c>
      <c r="D1975" s="62" t="str">
        <f t="shared" si="264"/>
        <v>Только TONE17Амортизаторы SMARTBAND</v>
      </c>
      <c r="E1975" s="21">
        <f>B1975</f>
        <v>17</v>
      </c>
      <c r="F1975" s="21"/>
      <c r="G1975" s="88"/>
    </row>
    <row r="1976" spans="1:7" x14ac:dyDescent="0.25">
      <c r="A1976" s="19" t="s">
        <v>68</v>
      </c>
      <c r="B1976" s="22">
        <v>17</v>
      </c>
      <c r="C1976" s="21" t="s">
        <v>79</v>
      </c>
      <c r="D1976" s="62" t="str">
        <f t="shared" si="264"/>
        <v>Только TONE17Амортизаторы SMARTBAND EXTREME</v>
      </c>
      <c r="E1976" s="21">
        <v>3</v>
      </c>
      <c r="F1976" s="21"/>
      <c r="G1976" s="88"/>
    </row>
    <row r="1977" spans="1:7" x14ac:dyDescent="0.25">
      <c r="A1977" s="19" t="s">
        <v>68</v>
      </c>
      <c r="B1977" s="22">
        <v>17</v>
      </c>
      <c r="C1977" s="21" t="s">
        <v>77</v>
      </c>
      <c r="D1977" s="62" t="str">
        <f t="shared" si="264"/>
        <v>Только TONE17Держатели Амортизаторов SMARTBAND RACK</v>
      </c>
      <c r="E1977" s="21">
        <v>3</v>
      </c>
      <c r="F1977" s="21"/>
      <c r="G1977" s="88"/>
    </row>
    <row r="1978" spans="1:7" x14ac:dyDescent="0.25">
      <c r="A1978" s="19" t="s">
        <v>68</v>
      </c>
      <c r="B1978" s="22">
        <v>17</v>
      </c>
      <c r="C1978" s="21" t="s">
        <v>80</v>
      </c>
      <c r="D1978" s="62" t="str">
        <f t="shared" si="264"/>
        <v>Только TONE17Коврики MBX MAT</v>
      </c>
      <c r="E1978" s="21">
        <f>B1978</f>
        <v>17</v>
      </c>
      <c r="F1978" s="21"/>
      <c r="G1978" s="29"/>
    </row>
    <row r="1979" spans="1:7" ht="15.75" thickBot="1" x14ac:dyDescent="0.3">
      <c r="A1979" s="19" t="s">
        <v>68</v>
      </c>
      <c r="B1979" s="22">
        <v>17</v>
      </c>
      <c r="C1979" s="24" t="s">
        <v>88</v>
      </c>
      <c r="D1979" s="62" t="str">
        <f t="shared" si="264"/>
        <v>Только TONE17Держатели ковриков MBX MAT RACK</v>
      </c>
      <c r="E1979" s="24">
        <v>1</v>
      </c>
      <c r="F1979" s="24"/>
      <c r="G1979" s="33" t="s">
        <v>19</v>
      </c>
    </row>
    <row r="1980" spans="1:7" ht="15.75" thickBot="1" x14ac:dyDescent="0.3">
      <c r="A1980" s="19" t="s">
        <v>68</v>
      </c>
      <c r="B1980" s="22">
        <v>17</v>
      </c>
      <c r="C1980" s="21"/>
      <c r="D1980" s="62" t="str">
        <f t="shared" si="264"/>
        <v>Только TONE17</v>
      </c>
      <c r="E1980" s="21"/>
      <c r="F1980" s="21"/>
      <c r="G1980" s="29"/>
    </row>
    <row r="1981" spans="1:7" ht="14.65" customHeight="1" x14ac:dyDescent="0.25">
      <c r="A1981" s="19" t="s">
        <v>68</v>
      </c>
      <c r="B1981" s="22">
        <v>16</v>
      </c>
      <c r="C1981" s="39" t="s">
        <v>71</v>
      </c>
      <c r="D1981" s="62" t="str">
        <f t="shared" si="264"/>
        <v>Только TONE16Дополнительные весовые диски 1 кг</v>
      </c>
      <c r="E1981" s="21">
        <f>B1981*2</f>
        <v>32</v>
      </c>
      <c r="F1981" s="21"/>
      <c r="G1981" s="87" t="s">
        <v>21</v>
      </c>
    </row>
    <row r="1982" spans="1:7" x14ac:dyDescent="0.25">
      <c r="A1982" s="19" t="s">
        <v>68</v>
      </c>
      <c r="B1982" s="22">
        <v>16</v>
      </c>
      <c r="C1982" s="39" t="s">
        <v>72</v>
      </c>
      <c r="D1982" s="62" t="str">
        <f t="shared" si="264"/>
        <v>Только TONE16Дополнительные весовые диски 2,5 кг</v>
      </c>
      <c r="E1982" s="21">
        <f>B1982</f>
        <v>16</v>
      </c>
      <c r="F1982" s="21"/>
      <c r="G1982" s="88"/>
    </row>
    <row r="1983" spans="1:7" x14ac:dyDescent="0.25">
      <c r="A1983" s="19" t="s">
        <v>68</v>
      </c>
      <c r="B1983" s="22">
        <v>16</v>
      </c>
      <c r="C1983" s="39" t="s">
        <v>74</v>
      </c>
      <c r="D1983" s="62" t="str">
        <f t="shared" si="264"/>
        <v>Только TONE16Весовые диски 3,7 кг</v>
      </c>
      <c r="E1983" s="21">
        <f>E1982/2</f>
        <v>8</v>
      </c>
      <c r="F1983" s="21"/>
      <c r="G1983" s="88"/>
    </row>
    <row r="1984" spans="1:7" x14ac:dyDescent="0.25">
      <c r="A1984" s="19" t="s">
        <v>68</v>
      </c>
      <c r="B1984" s="22">
        <v>16</v>
      </c>
      <c r="C1984" s="39" t="s">
        <v>73</v>
      </c>
      <c r="D1984" s="62" t="str">
        <f t="shared" si="264"/>
        <v>Только TONE16Дополнительные весовые диски 5 кг</v>
      </c>
      <c r="E1984" s="21">
        <f>B1984/3</f>
        <v>5.333333333333333</v>
      </c>
      <c r="F1984" s="21"/>
      <c r="G1984" s="88"/>
    </row>
    <row r="1985" spans="1:7" x14ac:dyDescent="0.25">
      <c r="A1985" s="19" t="s">
        <v>68</v>
      </c>
      <c r="B1985" s="22">
        <v>16</v>
      </c>
      <c r="C1985" s="21" t="s">
        <v>78</v>
      </c>
      <c r="D1985" s="62" t="str">
        <f t="shared" si="264"/>
        <v>Только TONE16Амортизаторы SMARTBAND</v>
      </c>
      <c r="E1985" s="21">
        <f>B1985</f>
        <v>16</v>
      </c>
      <c r="F1985" s="21"/>
      <c r="G1985" s="88"/>
    </row>
    <row r="1986" spans="1:7" x14ac:dyDescent="0.25">
      <c r="A1986" s="19" t="s">
        <v>68</v>
      </c>
      <c r="B1986" s="22">
        <v>16</v>
      </c>
      <c r="C1986" s="21" t="s">
        <v>79</v>
      </c>
      <c r="D1986" s="62" t="str">
        <f t="shared" si="264"/>
        <v>Только TONE16Амортизаторы SMARTBAND EXTREME</v>
      </c>
      <c r="E1986" s="21">
        <f>E1985*0.2</f>
        <v>3.2</v>
      </c>
      <c r="F1986" s="21"/>
      <c r="G1986" s="88"/>
    </row>
    <row r="1987" spans="1:7" x14ac:dyDescent="0.25">
      <c r="A1987" s="19" t="s">
        <v>68</v>
      </c>
      <c r="B1987" s="22">
        <v>16</v>
      </c>
      <c r="C1987" s="21" t="s">
        <v>77</v>
      </c>
      <c r="D1987" s="62" t="str">
        <f t="shared" si="264"/>
        <v>Только TONE16Держатели Амортизаторов SMARTBAND RACK</v>
      </c>
      <c r="E1987" s="21">
        <v>2</v>
      </c>
      <c r="F1987" s="21"/>
      <c r="G1987" s="88"/>
    </row>
    <row r="1988" spans="1:7" x14ac:dyDescent="0.25">
      <c r="A1988" s="19" t="s">
        <v>68</v>
      </c>
      <c r="B1988" s="22">
        <v>16</v>
      </c>
      <c r="C1988" s="21" t="s">
        <v>80</v>
      </c>
      <c r="D1988" s="62" t="str">
        <f t="shared" si="264"/>
        <v>Только TONE16Коврики MBX MAT</v>
      </c>
      <c r="E1988" s="21">
        <f>B1988</f>
        <v>16</v>
      </c>
      <c r="F1988" s="21"/>
      <c r="G1988" s="29"/>
    </row>
    <row r="1989" spans="1:7" ht="15.75" thickBot="1" x14ac:dyDescent="0.3">
      <c r="A1989" s="19" t="s">
        <v>68</v>
      </c>
      <c r="B1989" s="22">
        <v>16</v>
      </c>
      <c r="C1989" s="24" t="s">
        <v>88</v>
      </c>
      <c r="D1989" s="62" t="str">
        <f t="shared" si="264"/>
        <v>Только TONE16Держатели ковриков MBX MAT RACK</v>
      </c>
      <c r="E1989" s="24">
        <v>1</v>
      </c>
      <c r="F1989" s="24"/>
      <c r="G1989" s="33" t="s">
        <v>19</v>
      </c>
    </row>
    <row r="1990" spans="1:7" ht="15.75" thickBot="1" x14ac:dyDescent="0.3">
      <c r="A1990" s="19" t="s">
        <v>68</v>
      </c>
      <c r="B1990" s="22">
        <v>16</v>
      </c>
      <c r="C1990" s="21"/>
      <c r="D1990" s="62" t="str">
        <f t="shared" si="264"/>
        <v>Только TONE16</v>
      </c>
      <c r="E1990" s="21"/>
      <c r="F1990" s="21"/>
      <c r="G1990" s="29"/>
    </row>
    <row r="1991" spans="1:7" ht="14.65" customHeight="1" x14ac:dyDescent="0.25">
      <c r="A1991" s="19" t="s">
        <v>68</v>
      </c>
      <c r="B1991" s="22">
        <v>15</v>
      </c>
      <c r="C1991" s="39" t="s">
        <v>71</v>
      </c>
      <c r="D1991" s="62" t="str">
        <f t="shared" si="264"/>
        <v>Только TONE15Дополнительные весовые диски 1 кг</v>
      </c>
      <c r="E1991" s="21">
        <f>B1991*2</f>
        <v>30</v>
      </c>
      <c r="F1991" s="21"/>
      <c r="G1991" s="87" t="s">
        <v>21</v>
      </c>
    </row>
    <row r="1992" spans="1:7" x14ac:dyDescent="0.25">
      <c r="A1992" s="19" t="s">
        <v>68</v>
      </c>
      <c r="B1992" s="22">
        <v>15</v>
      </c>
      <c r="C1992" s="39" t="s">
        <v>72</v>
      </c>
      <c r="D1992" s="62" t="str">
        <f t="shared" si="264"/>
        <v>Только TONE15Дополнительные весовые диски 2,5 кг</v>
      </c>
      <c r="E1992" s="21">
        <f>B1992</f>
        <v>15</v>
      </c>
      <c r="F1992" s="21"/>
      <c r="G1992" s="88"/>
    </row>
    <row r="1993" spans="1:7" x14ac:dyDescent="0.25">
      <c r="A1993" s="19" t="s">
        <v>68</v>
      </c>
      <c r="B1993" s="22">
        <v>15</v>
      </c>
      <c r="C1993" s="39" t="s">
        <v>74</v>
      </c>
      <c r="D1993" s="62" t="str">
        <f t="shared" si="264"/>
        <v>Только TONE15Весовые диски 3,7 кг</v>
      </c>
      <c r="E1993" s="21">
        <f>E1992/2</f>
        <v>7.5</v>
      </c>
      <c r="F1993" s="21"/>
      <c r="G1993" s="88"/>
    </row>
    <row r="1994" spans="1:7" x14ac:dyDescent="0.25">
      <c r="A1994" s="19" t="s">
        <v>68</v>
      </c>
      <c r="B1994" s="22">
        <v>15</v>
      </c>
      <c r="C1994" s="39" t="s">
        <v>73</v>
      </c>
      <c r="D1994" s="62" t="str">
        <f t="shared" si="264"/>
        <v>Только TONE15Дополнительные весовые диски 5 кг</v>
      </c>
      <c r="E1994" s="21">
        <f>B1994/3</f>
        <v>5</v>
      </c>
      <c r="F1994" s="21"/>
      <c r="G1994" s="88"/>
    </row>
    <row r="1995" spans="1:7" x14ac:dyDescent="0.25">
      <c r="A1995" s="19" t="s">
        <v>68</v>
      </c>
      <c r="B1995" s="22">
        <v>15</v>
      </c>
      <c r="C1995" s="21" t="s">
        <v>78</v>
      </c>
      <c r="D1995" s="62" t="str">
        <f t="shared" si="264"/>
        <v>Только TONE15Амортизаторы SMARTBAND</v>
      </c>
      <c r="E1995" s="21">
        <f>B1995</f>
        <v>15</v>
      </c>
      <c r="F1995" s="21"/>
      <c r="G1995" s="88"/>
    </row>
    <row r="1996" spans="1:7" x14ac:dyDescent="0.25">
      <c r="A1996" s="19" t="s">
        <v>68</v>
      </c>
      <c r="B1996" s="22">
        <v>15</v>
      </c>
      <c r="C1996" s="21" t="s">
        <v>79</v>
      </c>
      <c r="D1996" s="62" t="str">
        <f t="shared" si="264"/>
        <v>Только TONE15Амортизаторы SMARTBAND EXTREME</v>
      </c>
      <c r="E1996" s="21">
        <f>E1995*0.2</f>
        <v>3</v>
      </c>
      <c r="F1996" s="21"/>
      <c r="G1996" s="88"/>
    </row>
    <row r="1997" spans="1:7" x14ac:dyDescent="0.25">
      <c r="A1997" s="19" t="s">
        <v>68</v>
      </c>
      <c r="B1997" s="22">
        <v>15</v>
      </c>
      <c r="C1997" s="21" t="s">
        <v>77</v>
      </c>
      <c r="D1997" s="62" t="str">
        <f t="shared" si="264"/>
        <v>Только TONE15Держатели Амортизаторов SMARTBAND RACK</v>
      </c>
      <c r="E1997" s="21">
        <v>2</v>
      </c>
      <c r="F1997" s="21"/>
      <c r="G1997" s="88"/>
    </row>
    <row r="1998" spans="1:7" x14ac:dyDescent="0.25">
      <c r="A1998" s="19" t="s">
        <v>68</v>
      </c>
      <c r="B1998" s="22">
        <v>15</v>
      </c>
      <c r="C1998" s="21" t="s">
        <v>80</v>
      </c>
      <c r="D1998" s="62" t="str">
        <f t="shared" si="264"/>
        <v>Только TONE15Коврики MBX MAT</v>
      </c>
      <c r="E1998" s="21">
        <f>B1998</f>
        <v>15</v>
      </c>
      <c r="F1998" s="21"/>
      <c r="G1998" s="29"/>
    </row>
    <row r="1999" spans="1:7" ht="15.75" thickBot="1" x14ac:dyDescent="0.3">
      <c r="A1999" s="19" t="s">
        <v>68</v>
      </c>
      <c r="B1999" s="22">
        <v>15</v>
      </c>
      <c r="C1999" s="24" t="s">
        <v>88</v>
      </c>
      <c r="D1999" s="62" t="str">
        <f t="shared" si="264"/>
        <v>Только TONE15Держатели ковриков MBX MAT RACK</v>
      </c>
      <c r="E1999" s="24">
        <v>1</v>
      </c>
      <c r="F1999" s="24"/>
      <c r="G1999" s="33" t="s">
        <v>19</v>
      </c>
    </row>
    <row r="2000" spans="1:7" ht="15.75" thickBot="1" x14ac:dyDescent="0.3">
      <c r="A2000" s="19" t="s">
        <v>68</v>
      </c>
      <c r="B2000" s="22">
        <v>15</v>
      </c>
      <c r="C2000" s="21"/>
      <c r="D2000" s="62" t="str">
        <f t="shared" si="264"/>
        <v>Только TONE15</v>
      </c>
      <c r="E2000" s="21"/>
      <c r="F2000" s="21"/>
      <c r="G2000" s="29"/>
    </row>
    <row r="2001" spans="1:7" ht="14.65" customHeight="1" x14ac:dyDescent="0.25">
      <c r="A2001" s="19" t="s">
        <v>68</v>
      </c>
      <c r="B2001" s="22">
        <v>14</v>
      </c>
      <c r="C2001" s="39" t="s">
        <v>71</v>
      </c>
      <c r="D2001" s="62" t="str">
        <f t="shared" si="264"/>
        <v>Только TONE14Дополнительные весовые диски 1 кг</v>
      </c>
      <c r="E2001" s="21">
        <f>B2001*2</f>
        <v>28</v>
      </c>
      <c r="F2001" s="21"/>
      <c r="G2001" s="87" t="s">
        <v>21</v>
      </c>
    </row>
    <row r="2002" spans="1:7" x14ac:dyDescent="0.25">
      <c r="A2002" s="19" t="s">
        <v>68</v>
      </c>
      <c r="B2002" s="22">
        <v>14</v>
      </c>
      <c r="C2002" s="39" t="s">
        <v>72</v>
      </c>
      <c r="D2002" s="62" t="str">
        <f t="shared" si="264"/>
        <v>Только TONE14Дополнительные весовые диски 2,5 кг</v>
      </c>
      <c r="E2002" s="21">
        <f>B2002</f>
        <v>14</v>
      </c>
      <c r="F2002" s="21"/>
      <c r="G2002" s="88"/>
    </row>
    <row r="2003" spans="1:7" x14ac:dyDescent="0.25">
      <c r="A2003" s="19" t="s">
        <v>68</v>
      </c>
      <c r="B2003" s="22">
        <v>14</v>
      </c>
      <c r="C2003" s="39" t="s">
        <v>74</v>
      </c>
      <c r="D2003" s="62" t="str">
        <f t="shared" si="264"/>
        <v>Только TONE14Весовые диски 3,7 кг</v>
      </c>
      <c r="E2003" s="21">
        <f>E2002/2</f>
        <v>7</v>
      </c>
      <c r="F2003" s="21"/>
      <c r="G2003" s="88"/>
    </row>
    <row r="2004" spans="1:7" x14ac:dyDescent="0.25">
      <c r="A2004" s="19" t="s">
        <v>68</v>
      </c>
      <c r="B2004" s="22">
        <v>14</v>
      </c>
      <c r="C2004" s="39" t="s">
        <v>73</v>
      </c>
      <c r="D2004" s="62" t="str">
        <f t="shared" si="264"/>
        <v>Только TONE14Дополнительные весовые диски 5 кг</v>
      </c>
      <c r="E2004" s="21">
        <f>B2004/3</f>
        <v>4.666666666666667</v>
      </c>
      <c r="F2004" s="21"/>
      <c r="G2004" s="88"/>
    </row>
    <row r="2005" spans="1:7" x14ac:dyDescent="0.25">
      <c r="A2005" s="19" t="s">
        <v>68</v>
      </c>
      <c r="B2005" s="22">
        <v>14</v>
      </c>
      <c r="C2005" s="21" t="s">
        <v>78</v>
      </c>
      <c r="D2005" s="62" t="str">
        <f t="shared" si="264"/>
        <v>Только TONE14Амортизаторы SMARTBAND</v>
      </c>
      <c r="E2005" s="21">
        <f>B2005</f>
        <v>14</v>
      </c>
      <c r="F2005" s="21"/>
      <c r="G2005" s="88"/>
    </row>
    <row r="2006" spans="1:7" x14ac:dyDescent="0.25">
      <c r="A2006" s="19" t="s">
        <v>68</v>
      </c>
      <c r="B2006" s="22">
        <v>14</v>
      </c>
      <c r="C2006" s="21" t="s">
        <v>79</v>
      </c>
      <c r="D2006" s="62" t="str">
        <f t="shared" si="264"/>
        <v>Только TONE14Амортизаторы SMARTBAND EXTREME</v>
      </c>
      <c r="E2006" s="21">
        <f>E2005*0.2</f>
        <v>2.8000000000000003</v>
      </c>
      <c r="F2006" s="21"/>
      <c r="G2006" s="88"/>
    </row>
    <row r="2007" spans="1:7" x14ac:dyDescent="0.25">
      <c r="A2007" s="19" t="s">
        <v>68</v>
      </c>
      <c r="B2007" s="22">
        <v>14</v>
      </c>
      <c r="C2007" s="21" t="s">
        <v>77</v>
      </c>
      <c r="D2007" s="62" t="str">
        <f t="shared" si="264"/>
        <v>Только TONE14Держатели Амортизаторов SMARTBAND RACK</v>
      </c>
      <c r="E2007" s="21">
        <v>2</v>
      </c>
      <c r="F2007" s="21"/>
      <c r="G2007" s="88"/>
    </row>
    <row r="2008" spans="1:7" x14ac:dyDescent="0.25">
      <c r="A2008" s="19" t="s">
        <v>68</v>
      </c>
      <c r="B2008" s="22">
        <v>14</v>
      </c>
      <c r="C2008" s="21" t="s">
        <v>80</v>
      </c>
      <c r="D2008" s="62" t="str">
        <f t="shared" si="264"/>
        <v>Только TONE14Коврики MBX MAT</v>
      </c>
      <c r="E2008" s="21">
        <f>B2008</f>
        <v>14</v>
      </c>
      <c r="F2008" s="21"/>
      <c r="G2008" s="29"/>
    </row>
    <row r="2009" spans="1:7" ht="15.75" thickBot="1" x14ac:dyDescent="0.3">
      <c r="A2009" s="19" t="s">
        <v>68</v>
      </c>
      <c r="B2009" s="22">
        <v>14</v>
      </c>
      <c r="C2009" s="24" t="s">
        <v>88</v>
      </c>
      <c r="D2009" s="62" t="str">
        <f t="shared" si="264"/>
        <v>Только TONE14Держатели ковриков MBX MAT RACK</v>
      </c>
      <c r="E2009" s="24">
        <v>1</v>
      </c>
      <c r="F2009" s="24"/>
      <c r="G2009" s="33" t="s">
        <v>19</v>
      </c>
    </row>
    <row r="2010" spans="1:7" ht="15.75" thickBot="1" x14ac:dyDescent="0.3">
      <c r="A2010" s="19" t="s">
        <v>68</v>
      </c>
      <c r="B2010" s="22">
        <v>14</v>
      </c>
      <c r="C2010" s="21"/>
      <c r="D2010" s="62" t="str">
        <f t="shared" si="264"/>
        <v>Только TONE14</v>
      </c>
      <c r="E2010" s="21"/>
      <c r="F2010" s="21"/>
      <c r="G2010" s="29"/>
    </row>
    <row r="2011" spans="1:7" ht="14.65" customHeight="1" x14ac:dyDescent="0.25">
      <c r="A2011" s="19" t="s">
        <v>68</v>
      </c>
      <c r="B2011" s="22">
        <v>13</v>
      </c>
      <c r="C2011" s="39" t="s">
        <v>71</v>
      </c>
      <c r="D2011" s="62" t="str">
        <f t="shared" si="264"/>
        <v>Только TONE13Дополнительные весовые диски 1 кг</v>
      </c>
      <c r="E2011" s="21">
        <f>B2011*2</f>
        <v>26</v>
      </c>
      <c r="F2011" s="21"/>
      <c r="G2011" s="87" t="s">
        <v>21</v>
      </c>
    </row>
    <row r="2012" spans="1:7" x14ac:dyDescent="0.25">
      <c r="A2012" s="19" t="s">
        <v>68</v>
      </c>
      <c r="B2012" s="22">
        <v>13</v>
      </c>
      <c r="C2012" s="39" t="s">
        <v>72</v>
      </c>
      <c r="D2012" s="62" t="str">
        <f t="shared" si="264"/>
        <v>Только TONE13Дополнительные весовые диски 2,5 кг</v>
      </c>
      <c r="E2012" s="21">
        <f>B2012</f>
        <v>13</v>
      </c>
      <c r="F2012" s="21"/>
      <c r="G2012" s="88"/>
    </row>
    <row r="2013" spans="1:7" x14ac:dyDescent="0.25">
      <c r="A2013" s="19" t="s">
        <v>68</v>
      </c>
      <c r="B2013" s="22">
        <v>13</v>
      </c>
      <c r="C2013" s="39" t="s">
        <v>74</v>
      </c>
      <c r="D2013" s="62" t="str">
        <f t="shared" si="264"/>
        <v>Только TONE13Весовые диски 3,7 кг</v>
      </c>
      <c r="E2013" s="21">
        <f>E2012/2</f>
        <v>6.5</v>
      </c>
      <c r="F2013" s="21"/>
      <c r="G2013" s="88"/>
    </row>
    <row r="2014" spans="1:7" x14ac:dyDescent="0.25">
      <c r="A2014" s="19" t="s">
        <v>68</v>
      </c>
      <c r="B2014" s="22">
        <v>13</v>
      </c>
      <c r="C2014" s="39" t="s">
        <v>73</v>
      </c>
      <c r="D2014" s="62" t="str">
        <f t="shared" si="264"/>
        <v>Только TONE13Дополнительные весовые диски 5 кг</v>
      </c>
      <c r="E2014" s="21">
        <f>B2014/3</f>
        <v>4.333333333333333</v>
      </c>
      <c r="F2014" s="21"/>
      <c r="G2014" s="88"/>
    </row>
    <row r="2015" spans="1:7" x14ac:dyDescent="0.25">
      <c r="A2015" s="19" t="s">
        <v>68</v>
      </c>
      <c r="B2015" s="22">
        <v>13</v>
      </c>
      <c r="C2015" s="21" t="s">
        <v>78</v>
      </c>
      <c r="D2015" s="62" t="str">
        <f t="shared" ref="D2015:D2078" si="265">A2015&amp;B2015&amp;C2015</f>
        <v>Только TONE13Амортизаторы SMARTBAND</v>
      </c>
      <c r="E2015" s="21">
        <f>B2015</f>
        <v>13</v>
      </c>
      <c r="F2015" s="21"/>
      <c r="G2015" s="88"/>
    </row>
    <row r="2016" spans="1:7" x14ac:dyDescent="0.25">
      <c r="A2016" s="19" t="s">
        <v>68</v>
      </c>
      <c r="B2016" s="22">
        <v>13</v>
      </c>
      <c r="C2016" s="21" t="s">
        <v>79</v>
      </c>
      <c r="D2016" s="62" t="str">
        <f t="shared" si="265"/>
        <v>Только TONE13Амортизаторы SMARTBAND EXTREME</v>
      </c>
      <c r="E2016" s="21">
        <f>E2015*0.2</f>
        <v>2.6</v>
      </c>
      <c r="F2016" s="21"/>
      <c r="G2016" s="88"/>
    </row>
    <row r="2017" spans="1:7" x14ac:dyDescent="0.25">
      <c r="A2017" s="19" t="s">
        <v>68</v>
      </c>
      <c r="B2017" s="22">
        <v>13</v>
      </c>
      <c r="C2017" s="21" t="s">
        <v>77</v>
      </c>
      <c r="D2017" s="62" t="str">
        <f t="shared" si="265"/>
        <v>Только TONE13Держатели Амортизаторов SMARTBAND RACK</v>
      </c>
      <c r="E2017" s="21">
        <v>2</v>
      </c>
      <c r="F2017" s="21"/>
      <c r="G2017" s="88"/>
    </row>
    <row r="2018" spans="1:7" x14ac:dyDescent="0.25">
      <c r="A2018" s="19" t="s">
        <v>68</v>
      </c>
      <c r="B2018" s="22">
        <v>13</v>
      </c>
      <c r="C2018" s="21" t="s">
        <v>80</v>
      </c>
      <c r="D2018" s="62" t="str">
        <f t="shared" si="265"/>
        <v>Только TONE13Коврики MBX MAT</v>
      </c>
      <c r="E2018" s="21">
        <f>B2018</f>
        <v>13</v>
      </c>
      <c r="F2018" s="21"/>
      <c r="G2018" s="29"/>
    </row>
    <row r="2019" spans="1:7" ht="15.75" thickBot="1" x14ac:dyDescent="0.3">
      <c r="A2019" s="19" t="s">
        <v>68</v>
      </c>
      <c r="B2019" s="22">
        <v>13</v>
      </c>
      <c r="C2019" s="24" t="s">
        <v>88</v>
      </c>
      <c r="D2019" s="62" t="str">
        <f t="shared" si="265"/>
        <v>Только TONE13Держатели ковриков MBX MAT RACK</v>
      </c>
      <c r="E2019" s="24">
        <v>1</v>
      </c>
      <c r="F2019" s="24"/>
      <c r="G2019" s="33" t="s">
        <v>19</v>
      </c>
    </row>
    <row r="2020" spans="1:7" ht="15.75" thickBot="1" x14ac:dyDescent="0.3">
      <c r="A2020" s="19" t="s">
        <v>68</v>
      </c>
      <c r="B2020" s="22">
        <v>13</v>
      </c>
      <c r="C2020" s="21"/>
      <c r="D2020" s="62" t="str">
        <f t="shared" si="265"/>
        <v>Только TONE13</v>
      </c>
      <c r="E2020" s="21"/>
      <c r="F2020" s="21"/>
      <c r="G2020" s="29"/>
    </row>
    <row r="2021" spans="1:7" ht="14.65" customHeight="1" x14ac:dyDescent="0.25">
      <c r="A2021" s="19" t="s">
        <v>68</v>
      </c>
      <c r="B2021" s="22">
        <v>12</v>
      </c>
      <c r="C2021" s="39" t="s">
        <v>71</v>
      </c>
      <c r="D2021" s="62" t="str">
        <f t="shared" si="265"/>
        <v>Только TONE12Дополнительные весовые диски 1 кг</v>
      </c>
      <c r="E2021" s="21">
        <f>B2021*2</f>
        <v>24</v>
      </c>
      <c r="F2021" s="21"/>
      <c r="G2021" s="87" t="s">
        <v>21</v>
      </c>
    </row>
    <row r="2022" spans="1:7" x14ac:dyDescent="0.25">
      <c r="A2022" s="19" t="s">
        <v>68</v>
      </c>
      <c r="B2022" s="22">
        <v>12</v>
      </c>
      <c r="C2022" s="39" t="s">
        <v>72</v>
      </c>
      <c r="D2022" s="62" t="str">
        <f t="shared" si="265"/>
        <v>Только TONE12Дополнительные весовые диски 2,5 кг</v>
      </c>
      <c r="E2022" s="21">
        <f>B2022</f>
        <v>12</v>
      </c>
      <c r="F2022" s="21"/>
      <c r="G2022" s="88"/>
    </row>
    <row r="2023" spans="1:7" x14ac:dyDescent="0.25">
      <c r="A2023" s="19" t="s">
        <v>68</v>
      </c>
      <c r="B2023" s="22">
        <v>12</v>
      </c>
      <c r="C2023" s="39" t="s">
        <v>74</v>
      </c>
      <c r="D2023" s="62" t="str">
        <f t="shared" si="265"/>
        <v>Только TONE12Весовые диски 3,7 кг</v>
      </c>
      <c r="E2023" s="21">
        <f>E2022/2</f>
        <v>6</v>
      </c>
      <c r="F2023" s="21"/>
      <c r="G2023" s="88"/>
    </row>
    <row r="2024" spans="1:7" x14ac:dyDescent="0.25">
      <c r="A2024" s="19" t="s">
        <v>68</v>
      </c>
      <c r="B2024" s="22">
        <v>12</v>
      </c>
      <c r="C2024" s="39" t="s">
        <v>73</v>
      </c>
      <c r="D2024" s="62" t="str">
        <f t="shared" si="265"/>
        <v>Только TONE12Дополнительные весовые диски 5 кг</v>
      </c>
      <c r="E2024" s="21">
        <f>B2024/3</f>
        <v>4</v>
      </c>
      <c r="F2024" s="21"/>
      <c r="G2024" s="88"/>
    </row>
    <row r="2025" spans="1:7" x14ac:dyDescent="0.25">
      <c r="A2025" s="19" t="s">
        <v>68</v>
      </c>
      <c r="B2025" s="22">
        <v>12</v>
      </c>
      <c r="C2025" s="21" t="s">
        <v>78</v>
      </c>
      <c r="D2025" s="62" t="str">
        <f t="shared" si="265"/>
        <v>Только TONE12Амортизаторы SMARTBAND</v>
      </c>
      <c r="E2025" s="21">
        <f>B2025</f>
        <v>12</v>
      </c>
      <c r="F2025" s="21"/>
      <c r="G2025" s="88"/>
    </row>
    <row r="2026" spans="1:7" x14ac:dyDescent="0.25">
      <c r="A2026" s="19" t="s">
        <v>68</v>
      </c>
      <c r="B2026" s="22">
        <v>12</v>
      </c>
      <c r="C2026" s="21" t="s">
        <v>79</v>
      </c>
      <c r="D2026" s="62" t="str">
        <f t="shared" si="265"/>
        <v>Только TONE12Амортизаторы SMARTBAND EXTREME</v>
      </c>
      <c r="E2026" s="21">
        <f>E2025*0.2</f>
        <v>2.4000000000000004</v>
      </c>
      <c r="F2026" s="21"/>
      <c r="G2026" s="88"/>
    </row>
    <row r="2027" spans="1:7" x14ac:dyDescent="0.25">
      <c r="A2027" s="19" t="s">
        <v>68</v>
      </c>
      <c r="B2027" s="22">
        <v>12</v>
      </c>
      <c r="C2027" s="21" t="s">
        <v>77</v>
      </c>
      <c r="D2027" s="62" t="str">
        <f t="shared" si="265"/>
        <v>Только TONE12Держатели Амортизаторов SMARTBAND RACK</v>
      </c>
      <c r="E2027" s="21">
        <v>2</v>
      </c>
      <c r="F2027" s="21"/>
      <c r="G2027" s="88"/>
    </row>
    <row r="2028" spans="1:7" x14ac:dyDescent="0.25">
      <c r="A2028" s="19" t="s">
        <v>68</v>
      </c>
      <c r="B2028" s="22">
        <v>12</v>
      </c>
      <c r="C2028" s="21" t="s">
        <v>80</v>
      </c>
      <c r="D2028" s="62" t="str">
        <f t="shared" si="265"/>
        <v>Только TONE12Коврики MBX MAT</v>
      </c>
      <c r="E2028" s="21">
        <f>B2028</f>
        <v>12</v>
      </c>
      <c r="F2028" s="21"/>
      <c r="G2028" s="29"/>
    </row>
    <row r="2029" spans="1:7" ht="15.75" thickBot="1" x14ac:dyDescent="0.3">
      <c r="A2029" s="19" t="s">
        <v>68</v>
      </c>
      <c r="B2029" s="22">
        <v>12</v>
      </c>
      <c r="C2029" s="24" t="s">
        <v>88</v>
      </c>
      <c r="D2029" s="62" t="str">
        <f t="shared" si="265"/>
        <v>Только TONE12Держатели ковриков MBX MAT RACK</v>
      </c>
      <c r="E2029" s="24">
        <v>1</v>
      </c>
      <c r="F2029" s="24"/>
      <c r="G2029" s="33" t="s">
        <v>19</v>
      </c>
    </row>
    <row r="2030" spans="1:7" ht="15.75" thickBot="1" x14ac:dyDescent="0.3">
      <c r="A2030" s="19" t="s">
        <v>68</v>
      </c>
      <c r="B2030" s="22">
        <v>12</v>
      </c>
      <c r="C2030" s="21"/>
      <c r="D2030" s="62" t="str">
        <f t="shared" si="265"/>
        <v>Только TONE12</v>
      </c>
      <c r="E2030" s="21"/>
      <c r="F2030" s="21"/>
      <c r="G2030" s="29"/>
    </row>
    <row r="2031" spans="1:7" ht="14.65" customHeight="1" x14ac:dyDescent="0.25">
      <c r="A2031" s="19" t="s">
        <v>68</v>
      </c>
      <c r="B2031" s="22">
        <v>11</v>
      </c>
      <c r="C2031" s="39" t="s">
        <v>71</v>
      </c>
      <c r="D2031" s="62" t="str">
        <f t="shared" si="265"/>
        <v>Только TONE11Дополнительные весовые диски 1 кг</v>
      </c>
      <c r="E2031" s="21">
        <f>B2031*2</f>
        <v>22</v>
      </c>
      <c r="F2031" s="21"/>
      <c r="G2031" s="87" t="s">
        <v>21</v>
      </c>
    </row>
    <row r="2032" spans="1:7" x14ac:dyDescent="0.25">
      <c r="A2032" s="19" t="s">
        <v>68</v>
      </c>
      <c r="B2032" s="22">
        <v>11</v>
      </c>
      <c r="C2032" s="39" t="s">
        <v>72</v>
      </c>
      <c r="D2032" s="62" t="str">
        <f t="shared" si="265"/>
        <v>Только TONE11Дополнительные весовые диски 2,5 кг</v>
      </c>
      <c r="E2032" s="21">
        <f>B2032</f>
        <v>11</v>
      </c>
      <c r="F2032" s="21"/>
      <c r="G2032" s="88"/>
    </row>
    <row r="2033" spans="1:7" x14ac:dyDescent="0.25">
      <c r="A2033" s="19" t="s">
        <v>68</v>
      </c>
      <c r="B2033" s="22">
        <v>11</v>
      </c>
      <c r="C2033" s="39" t="s">
        <v>74</v>
      </c>
      <c r="D2033" s="62" t="str">
        <f t="shared" si="265"/>
        <v>Только TONE11Весовые диски 3,7 кг</v>
      </c>
      <c r="E2033" s="21">
        <f>E2032/2</f>
        <v>5.5</v>
      </c>
      <c r="F2033" s="21"/>
      <c r="G2033" s="88"/>
    </row>
    <row r="2034" spans="1:7" x14ac:dyDescent="0.25">
      <c r="A2034" s="19" t="s">
        <v>68</v>
      </c>
      <c r="B2034" s="22">
        <v>11</v>
      </c>
      <c r="C2034" s="39" t="s">
        <v>73</v>
      </c>
      <c r="D2034" s="62" t="str">
        <f t="shared" si="265"/>
        <v>Только TONE11Дополнительные весовые диски 5 кг</v>
      </c>
      <c r="E2034" s="21">
        <f>B2034/3</f>
        <v>3.6666666666666665</v>
      </c>
      <c r="F2034" s="21"/>
      <c r="G2034" s="88"/>
    </row>
    <row r="2035" spans="1:7" x14ac:dyDescent="0.25">
      <c r="A2035" s="19" t="s">
        <v>68</v>
      </c>
      <c r="B2035" s="22">
        <v>11</v>
      </c>
      <c r="C2035" s="21" t="s">
        <v>78</v>
      </c>
      <c r="D2035" s="62" t="str">
        <f t="shared" si="265"/>
        <v>Только TONE11Амортизаторы SMARTBAND</v>
      </c>
      <c r="E2035" s="21">
        <f>B2035</f>
        <v>11</v>
      </c>
      <c r="F2035" s="21"/>
      <c r="G2035" s="88"/>
    </row>
    <row r="2036" spans="1:7" x14ac:dyDescent="0.25">
      <c r="A2036" s="19" t="s">
        <v>68</v>
      </c>
      <c r="B2036" s="22">
        <v>11</v>
      </c>
      <c r="C2036" s="21" t="s">
        <v>79</v>
      </c>
      <c r="D2036" s="62" t="str">
        <f t="shared" si="265"/>
        <v>Только TONE11Амортизаторы SMARTBAND EXTREME</v>
      </c>
      <c r="E2036" s="21">
        <f>E2035*0.2</f>
        <v>2.2000000000000002</v>
      </c>
      <c r="F2036" s="21"/>
      <c r="G2036" s="88"/>
    </row>
    <row r="2037" spans="1:7" x14ac:dyDescent="0.25">
      <c r="A2037" s="19" t="s">
        <v>68</v>
      </c>
      <c r="B2037" s="22">
        <v>11</v>
      </c>
      <c r="C2037" s="21" t="s">
        <v>77</v>
      </c>
      <c r="D2037" s="62" t="str">
        <f t="shared" si="265"/>
        <v>Только TONE11Держатели Амортизаторов SMARTBAND RACK</v>
      </c>
      <c r="E2037" s="21">
        <v>2</v>
      </c>
      <c r="F2037" s="21"/>
      <c r="G2037" s="88"/>
    </row>
    <row r="2038" spans="1:7" x14ac:dyDescent="0.25">
      <c r="A2038" s="19" t="s">
        <v>68</v>
      </c>
      <c r="B2038" s="22">
        <v>11</v>
      </c>
      <c r="C2038" s="21" t="s">
        <v>80</v>
      </c>
      <c r="D2038" s="62" t="str">
        <f t="shared" si="265"/>
        <v>Только TONE11Коврики MBX MAT</v>
      </c>
      <c r="E2038" s="21">
        <f>B2038</f>
        <v>11</v>
      </c>
      <c r="F2038" s="21"/>
      <c r="G2038" s="29"/>
    </row>
    <row r="2039" spans="1:7" ht="15.75" thickBot="1" x14ac:dyDescent="0.3">
      <c r="A2039" s="19" t="s">
        <v>68</v>
      </c>
      <c r="B2039" s="22">
        <v>11</v>
      </c>
      <c r="C2039" s="24" t="s">
        <v>88</v>
      </c>
      <c r="D2039" s="62" t="str">
        <f t="shared" si="265"/>
        <v>Только TONE11Держатели ковриков MBX MAT RACK</v>
      </c>
      <c r="E2039" s="24">
        <v>1</v>
      </c>
      <c r="F2039" s="24"/>
      <c r="G2039" s="33" t="s">
        <v>19</v>
      </c>
    </row>
    <row r="2040" spans="1:7" ht="15.75" thickBot="1" x14ac:dyDescent="0.3">
      <c r="A2040" s="19" t="s">
        <v>68</v>
      </c>
      <c r="B2040" s="22">
        <v>11</v>
      </c>
      <c r="C2040" s="21"/>
      <c r="D2040" s="62" t="str">
        <f t="shared" si="265"/>
        <v>Только TONE11</v>
      </c>
      <c r="E2040" s="21"/>
      <c r="F2040" s="21"/>
      <c r="G2040" s="29"/>
    </row>
    <row r="2041" spans="1:7" ht="14.65" customHeight="1" x14ac:dyDescent="0.25">
      <c r="A2041" s="19" t="s">
        <v>68</v>
      </c>
      <c r="B2041" s="22">
        <v>10</v>
      </c>
      <c r="C2041" s="39" t="s">
        <v>71</v>
      </c>
      <c r="D2041" s="62" t="str">
        <f t="shared" si="265"/>
        <v>Только TONE10Дополнительные весовые диски 1 кг</v>
      </c>
      <c r="E2041" s="21">
        <f>B2041*2</f>
        <v>20</v>
      </c>
      <c r="F2041" s="21"/>
      <c r="G2041" s="87" t="s">
        <v>21</v>
      </c>
    </row>
    <row r="2042" spans="1:7" x14ac:dyDescent="0.25">
      <c r="A2042" s="19" t="s">
        <v>68</v>
      </c>
      <c r="B2042" s="22">
        <v>10</v>
      </c>
      <c r="C2042" s="39" t="s">
        <v>72</v>
      </c>
      <c r="D2042" s="62" t="str">
        <f t="shared" si="265"/>
        <v>Только TONE10Дополнительные весовые диски 2,5 кг</v>
      </c>
      <c r="E2042" s="21">
        <f>B2042</f>
        <v>10</v>
      </c>
      <c r="F2042" s="21"/>
      <c r="G2042" s="88"/>
    </row>
    <row r="2043" spans="1:7" x14ac:dyDescent="0.25">
      <c r="A2043" s="19" t="s">
        <v>68</v>
      </c>
      <c r="B2043" s="22">
        <v>10</v>
      </c>
      <c r="C2043" s="39" t="s">
        <v>74</v>
      </c>
      <c r="D2043" s="62" t="str">
        <f t="shared" si="265"/>
        <v>Только TONE10Весовые диски 3,7 кг</v>
      </c>
      <c r="E2043" s="21">
        <f>E2042/2</f>
        <v>5</v>
      </c>
      <c r="F2043" s="21"/>
      <c r="G2043" s="88"/>
    </row>
    <row r="2044" spans="1:7" x14ac:dyDescent="0.25">
      <c r="A2044" s="19" t="s">
        <v>68</v>
      </c>
      <c r="B2044" s="22">
        <v>10</v>
      </c>
      <c r="C2044" s="39" t="s">
        <v>73</v>
      </c>
      <c r="D2044" s="62" t="str">
        <f t="shared" si="265"/>
        <v>Только TONE10Дополнительные весовые диски 5 кг</v>
      </c>
      <c r="E2044" s="21">
        <f>B2044/3</f>
        <v>3.3333333333333335</v>
      </c>
      <c r="F2044" s="21"/>
      <c r="G2044" s="88"/>
    </row>
    <row r="2045" spans="1:7" x14ac:dyDescent="0.25">
      <c r="A2045" s="19" t="s">
        <v>68</v>
      </c>
      <c r="B2045" s="22">
        <v>10</v>
      </c>
      <c r="C2045" s="21" t="s">
        <v>78</v>
      </c>
      <c r="D2045" s="62" t="str">
        <f t="shared" si="265"/>
        <v>Только TONE10Амортизаторы SMARTBAND</v>
      </c>
      <c r="E2045" s="21">
        <f>B2045</f>
        <v>10</v>
      </c>
      <c r="F2045" s="21"/>
      <c r="G2045" s="88"/>
    </row>
    <row r="2046" spans="1:7" x14ac:dyDescent="0.25">
      <c r="A2046" s="19" t="s">
        <v>68</v>
      </c>
      <c r="B2046" s="22">
        <v>10</v>
      </c>
      <c r="C2046" s="21" t="s">
        <v>79</v>
      </c>
      <c r="D2046" s="62" t="str">
        <f t="shared" si="265"/>
        <v>Только TONE10Амортизаторы SMARTBAND EXTREME</v>
      </c>
      <c r="E2046" s="21">
        <f>E2045*0.2</f>
        <v>2</v>
      </c>
      <c r="F2046" s="21"/>
      <c r="G2046" s="88"/>
    </row>
    <row r="2047" spans="1:7" x14ac:dyDescent="0.25">
      <c r="A2047" s="19" t="s">
        <v>68</v>
      </c>
      <c r="B2047" s="22">
        <v>10</v>
      </c>
      <c r="C2047" s="21" t="s">
        <v>77</v>
      </c>
      <c r="D2047" s="62" t="str">
        <f t="shared" si="265"/>
        <v>Только TONE10Держатели Амортизаторов SMARTBAND RACK</v>
      </c>
      <c r="E2047" s="21">
        <v>2</v>
      </c>
      <c r="F2047" s="21"/>
      <c r="G2047" s="88"/>
    </row>
    <row r="2048" spans="1:7" x14ac:dyDescent="0.25">
      <c r="A2048" s="19" t="s">
        <v>68</v>
      </c>
      <c r="B2048" s="22">
        <v>10</v>
      </c>
      <c r="C2048" s="21" t="s">
        <v>80</v>
      </c>
      <c r="D2048" s="62" t="str">
        <f t="shared" si="265"/>
        <v>Только TONE10Коврики MBX MAT</v>
      </c>
      <c r="E2048" s="21">
        <f>B2048</f>
        <v>10</v>
      </c>
      <c r="F2048" s="21"/>
      <c r="G2048" s="29"/>
    </row>
    <row r="2049" spans="1:7" ht="15.75" thickBot="1" x14ac:dyDescent="0.3">
      <c r="A2049" s="19" t="s">
        <v>68</v>
      </c>
      <c r="B2049" s="22">
        <v>10</v>
      </c>
      <c r="C2049" s="24" t="s">
        <v>88</v>
      </c>
      <c r="D2049" s="62" t="str">
        <f t="shared" si="265"/>
        <v>Только TONE10Держатели ковриков MBX MAT RACK</v>
      </c>
      <c r="E2049" s="24">
        <v>1</v>
      </c>
      <c r="F2049" s="24"/>
      <c r="G2049" s="33" t="s">
        <v>19</v>
      </c>
    </row>
    <row r="2050" spans="1:7" ht="15.75" thickBot="1" x14ac:dyDescent="0.3">
      <c r="A2050" s="19" t="s">
        <v>68</v>
      </c>
      <c r="B2050" s="22">
        <v>10</v>
      </c>
      <c r="C2050" s="21"/>
      <c r="D2050" s="62" t="str">
        <f t="shared" si="265"/>
        <v>Только TONE10</v>
      </c>
      <c r="E2050" s="21"/>
      <c r="F2050" s="21"/>
      <c r="G2050" s="29"/>
    </row>
    <row r="2051" spans="1:7" ht="14.65" customHeight="1" x14ac:dyDescent="0.25">
      <c r="A2051" s="19" t="s">
        <v>68</v>
      </c>
      <c r="B2051" s="22">
        <v>9</v>
      </c>
      <c r="C2051" s="39" t="s">
        <v>71</v>
      </c>
      <c r="D2051" s="62" t="str">
        <f t="shared" si="265"/>
        <v>Только TONE9Дополнительные весовые диски 1 кг</v>
      </c>
      <c r="E2051" s="21">
        <f>B2051*2</f>
        <v>18</v>
      </c>
      <c r="F2051" s="21"/>
      <c r="G2051" s="87" t="s">
        <v>21</v>
      </c>
    </row>
    <row r="2052" spans="1:7" x14ac:dyDescent="0.25">
      <c r="A2052" s="19" t="s">
        <v>68</v>
      </c>
      <c r="B2052" s="22">
        <v>9</v>
      </c>
      <c r="C2052" s="39" t="s">
        <v>72</v>
      </c>
      <c r="D2052" s="62" t="str">
        <f t="shared" si="265"/>
        <v>Только TONE9Дополнительные весовые диски 2,5 кг</v>
      </c>
      <c r="E2052" s="21">
        <f>B2052</f>
        <v>9</v>
      </c>
      <c r="F2052" s="21"/>
      <c r="G2052" s="88"/>
    </row>
    <row r="2053" spans="1:7" x14ac:dyDescent="0.25">
      <c r="A2053" s="19" t="s">
        <v>68</v>
      </c>
      <c r="B2053" s="22">
        <v>9</v>
      </c>
      <c r="C2053" s="39" t="s">
        <v>74</v>
      </c>
      <c r="D2053" s="62" t="str">
        <f t="shared" si="265"/>
        <v>Только TONE9Весовые диски 3,7 кг</v>
      </c>
      <c r="E2053" s="21">
        <f>E2052/2</f>
        <v>4.5</v>
      </c>
      <c r="F2053" s="21"/>
      <c r="G2053" s="88"/>
    </row>
    <row r="2054" spans="1:7" x14ac:dyDescent="0.25">
      <c r="A2054" s="19" t="s">
        <v>68</v>
      </c>
      <c r="B2054" s="22">
        <v>9</v>
      </c>
      <c r="C2054" s="39" t="s">
        <v>73</v>
      </c>
      <c r="D2054" s="62" t="str">
        <f t="shared" si="265"/>
        <v>Только TONE9Дополнительные весовые диски 5 кг</v>
      </c>
      <c r="E2054" s="21">
        <f>B2054/3</f>
        <v>3</v>
      </c>
      <c r="F2054" s="21"/>
      <c r="G2054" s="88"/>
    </row>
    <row r="2055" spans="1:7" x14ac:dyDescent="0.25">
      <c r="A2055" s="19" t="s">
        <v>68</v>
      </c>
      <c r="B2055" s="22">
        <v>9</v>
      </c>
      <c r="C2055" s="21" t="s">
        <v>78</v>
      </c>
      <c r="D2055" s="62" t="str">
        <f t="shared" si="265"/>
        <v>Только TONE9Амортизаторы SMARTBAND</v>
      </c>
      <c r="E2055" s="21">
        <f>B2055</f>
        <v>9</v>
      </c>
      <c r="F2055" s="21"/>
      <c r="G2055" s="88"/>
    </row>
    <row r="2056" spans="1:7" x14ac:dyDescent="0.25">
      <c r="A2056" s="19" t="s">
        <v>68</v>
      </c>
      <c r="B2056" s="22">
        <v>9</v>
      </c>
      <c r="C2056" s="21" t="s">
        <v>79</v>
      </c>
      <c r="D2056" s="62" t="str">
        <f t="shared" si="265"/>
        <v>Только TONE9Амортизаторы SMARTBAND EXTREME</v>
      </c>
      <c r="E2056" s="21">
        <v>1</v>
      </c>
      <c r="F2056" s="21"/>
      <c r="G2056" s="88"/>
    </row>
    <row r="2057" spans="1:7" x14ac:dyDescent="0.25">
      <c r="A2057" s="19" t="s">
        <v>68</v>
      </c>
      <c r="B2057" s="22">
        <v>9</v>
      </c>
      <c r="C2057" s="21" t="s">
        <v>77</v>
      </c>
      <c r="D2057" s="62" t="str">
        <f t="shared" si="265"/>
        <v>Только TONE9Держатели Амортизаторов SMARTBAND RACK</v>
      </c>
      <c r="E2057" s="21">
        <v>1</v>
      </c>
      <c r="F2057" s="21"/>
      <c r="G2057" s="88"/>
    </row>
    <row r="2058" spans="1:7" x14ac:dyDescent="0.25">
      <c r="A2058" s="19" t="s">
        <v>68</v>
      </c>
      <c r="B2058" s="22">
        <v>9</v>
      </c>
      <c r="C2058" s="21" t="s">
        <v>80</v>
      </c>
      <c r="D2058" s="62" t="str">
        <f t="shared" si="265"/>
        <v>Только TONE9Коврики MBX MAT</v>
      </c>
      <c r="E2058" s="21">
        <f>B2058</f>
        <v>9</v>
      </c>
      <c r="F2058" s="21"/>
      <c r="G2058" s="29"/>
    </row>
    <row r="2059" spans="1:7" ht="15.75" thickBot="1" x14ac:dyDescent="0.3">
      <c r="A2059" s="19" t="s">
        <v>68</v>
      </c>
      <c r="B2059" s="22">
        <v>9</v>
      </c>
      <c r="C2059" s="24" t="s">
        <v>88</v>
      </c>
      <c r="D2059" s="62" t="str">
        <f t="shared" si="265"/>
        <v>Только TONE9Держатели ковриков MBX MAT RACK</v>
      </c>
      <c r="E2059" s="24">
        <v>1</v>
      </c>
      <c r="F2059" s="24"/>
      <c r="G2059" s="33" t="s">
        <v>19</v>
      </c>
    </row>
    <row r="2060" spans="1:7" ht="15.75" thickBot="1" x14ac:dyDescent="0.3">
      <c r="A2060" s="19" t="s">
        <v>68</v>
      </c>
      <c r="B2060" s="22">
        <v>9</v>
      </c>
      <c r="C2060" s="21"/>
      <c r="D2060" s="62" t="str">
        <f t="shared" si="265"/>
        <v>Только TONE9</v>
      </c>
      <c r="E2060" s="21"/>
      <c r="F2060" s="21"/>
      <c r="G2060" s="29"/>
    </row>
    <row r="2061" spans="1:7" ht="14.65" customHeight="1" x14ac:dyDescent="0.25">
      <c r="A2061" s="19" t="s">
        <v>68</v>
      </c>
      <c r="B2061" s="22">
        <v>8</v>
      </c>
      <c r="C2061" s="39" t="s">
        <v>71</v>
      </c>
      <c r="D2061" s="62" t="str">
        <f t="shared" si="265"/>
        <v>Только TONE8Дополнительные весовые диски 1 кг</v>
      </c>
      <c r="E2061" s="21">
        <f>B2061*2</f>
        <v>16</v>
      </c>
      <c r="F2061" s="21"/>
      <c r="G2061" s="87" t="s">
        <v>21</v>
      </c>
    </row>
    <row r="2062" spans="1:7" x14ac:dyDescent="0.25">
      <c r="A2062" s="19" t="s">
        <v>68</v>
      </c>
      <c r="B2062" s="22">
        <v>8</v>
      </c>
      <c r="C2062" s="39" t="s">
        <v>72</v>
      </c>
      <c r="D2062" s="62" t="str">
        <f t="shared" si="265"/>
        <v>Только TONE8Дополнительные весовые диски 2,5 кг</v>
      </c>
      <c r="E2062" s="21">
        <f>B2062</f>
        <v>8</v>
      </c>
      <c r="F2062" s="21"/>
      <c r="G2062" s="88"/>
    </row>
    <row r="2063" spans="1:7" x14ac:dyDescent="0.25">
      <c r="A2063" s="19" t="s">
        <v>68</v>
      </c>
      <c r="B2063" s="22">
        <v>8</v>
      </c>
      <c r="C2063" s="39" t="s">
        <v>74</v>
      </c>
      <c r="D2063" s="62" t="str">
        <f t="shared" si="265"/>
        <v>Только TONE8Весовые диски 3,7 кг</v>
      </c>
      <c r="E2063" s="21">
        <f>E2062/2</f>
        <v>4</v>
      </c>
      <c r="F2063" s="21"/>
      <c r="G2063" s="88"/>
    </row>
    <row r="2064" spans="1:7" x14ac:dyDescent="0.25">
      <c r="A2064" s="19" t="s">
        <v>68</v>
      </c>
      <c r="B2064" s="22">
        <v>8</v>
      </c>
      <c r="C2064" s="39" t="s">
        <v>73</v>
      </c>
      <c r="D2064" s="62" t="str">
        <f t="shared" si="265"/>
        <v>Только TONE8Дополнительные весовые диски 5 кг</v>
      </c>
      <c r="E2064" s="21">
        <f>B2064/3</f>
        <v>2.6666666666666665</v>
      </c>
      <c r="F2064" s="21"/>
      <c r="G2064" s="88"/>
    </row>
    <row r="2065" spans="1:7" x14ac:dyDescent="0.25">
      <c r="A2065" s="19" t="s">
        <v>68</v>
      </c>
      <c r="B2065" s="22">
        <v>8</v>
      </c>
      <c r="C2065" s="21" t="s">
        <v>78</v>
      </c>
      <c r="D2065" s="62" t="str">
        <f t="shared" si="265"/>
        <v>Только TONE8Амортизаторы SMARTBAND</v>
      </c>
      <c r="E2065" s="21">
        <f>B2065</f>
        <v>8</v>
      </c>
      <c r="F2065" s="21"/>
      <c r="G2065" s="88"/>
    </row>
    <row r="2066" spans="1:7" x14ac:dyDescent="0.25">
      <c r="A2066" s="19" t="s">
        <v>68</v>
      </c>
      <c r="B2066" s="22">
        <v>8</v>
      </c>
      <c r="C2066" s="21" t="s">
        <v>79</v>
      </c>
      <c r="D2066" s="62" t="str">
        <f t="shared" si="265"/>
        <v>Только TONE8Амортизаторы SMARTBAND EXTREME</v>
      </c>
      <c r="E2066" s="21">
        <f>E2065*0.2</f>
        <v>1.6</v>
      </c>
      <c r="F2066" s="21"/>
      <c r="G2066" s="88"/>
    </row>
    <row r="2067" spans="1:7" x14ac:dyDescent="0.25">
      <c r="A2067" s="19" t="s">
        <v>68</v>
      </c>
      <c r="B2067" s="22">
        <v>8</v>
      </c>
      <c r="C2067" s="21" t="s">
        <v>77</v>
      </c>
      <c r="D2067" s="62" t="str">
        <f t="shared" si="265"/>
        <v>Только TONE8Держатели Амортизаторов SMARTBAND RACK</v>
      </c>
      <c r="E2067" s="21">
        <v>1</v>
      </c>
      <c r="F2067" s="21"/>
      <c r="G2067" s="88"/>
    </row>
    <row r="2068" spans="1:7" x14ac:dyDescent="0.25">
      <c r="A2068" s="19" t="s">
        <v>68</v>
      </c>
      <c r="B2068" s="22">
        <v>8</v>
      </c>
      <c r="C2068" s="21" t="s">
        <v>80</v>
      </c>
      <c r="D2068" s="62" t="str">
        <f t="shared" si="265"/>
        <v>Только TONE8Коврики MBX MAT</v>
      </c>
      <c r="E2068" s="21">
        <f>B2068</f>
        <v>8</v>
      </c>
      <c r="F2068" s="21"/>
      <c r="G2068" s="29"/>
    </row>
    <row r="2069" spans="1:7" ht="15.75" thickBot="1" x14ac:dyDescent="0.3">
      <c r="A2069" s="19" t="s">
        <v>68</v>
      </c>
      <c r="B2069" s="22">
        <v>8</v>
      </c>
      <c r="C2069" s="24" t="s">
        <v>88</v>
      </c>
      <c r="D2069" s="62" t="str">
        <f t="shared" si="265"/>
        <v>Только TONE8Держатели ковриков MBX MAT RACK</v>
      </c>
      <c r="E2069" s="24">
        <v>1</v>
      </c>
      <c r="F2069" s="24"/>
      <c r="G2069" s="33" t="s">
        <v>19</v>
      </c>
    </row>
    <row r="2070" spans="1:7" ht="15.75" thickBot="1" x14ac:dyDescent="0.3">
      <c r="A2070" s="19" t="s">
        <v>68</v>
      </c>
      <c r="B2070" s="22">
        <v>8</v>
      </c>
      <c r="C2070" s="21"/>
      <c r="D2070" s="62" t="str">
        <f t="shared" si="265"/>
        <v>Только TONE8</v>
      </c>
      <c r="E2070" s="21"/>
      <c r="F2070" s="21"/>
      <c r="G2070" s="29"/>
    </row>
    <row r="2071" spans="1:7" ht="14.65" customHeight="1" x14ac:dyDescent="0.25">
      <c r="A2071" s="19" t="s">
        <v>68</v>
      </c>
      <c r="B2071" s="22">
        <v>7</v>
      </c>
      <c r="C2071" s="39" t="s">
        <v>71</v>
      </c>
      <c r="D2071" s="62" t="str">
        <f t="shared" si="265"/>
        <v>Только TONE7Дополнительные весовые диски 1 кг</v>
      </c>
      <c r="E2071" s="21">
        <f>B2071*2</f>
        <v>14</v>
      </c>
      <c r="F2071" s="21"/>
      <c r="G2071" s="87" t="s">
        <v>21</v>
      </c>
    </row>
    <row r="2072" spans="1:7" x14ac:dyDescent="0.25">
      <c r="A2072" s="19" t="s">
        <v>68</v>
      </c>
      <c r="B2072" s="22">
        <v>7</v>
      </c>
      <c r="C2072" s="39" t="s">
        <v>72</v>
      </c>
      <c r="D2072" s="62" t="str">
        <f t="shared" si="265"/>
        <v>Только TONE7Дополнительные весовые диски 2,5 кг</v>
      </c>
      <c r="E2072" s="21">
        <f>B2072</f>
        <v>7</v>
      </c>
      <c r="F2072" s="21"/>
      <c r="G2072" s="88"/>
    </row>
    <row r="2073" spans="1:7" x14ac:dyDescent="0.25">
      <c r="A2073" s="19" t="s">
        <v>68</v>
      </c>
      <c r="B2073" s="22">
        <v>7</v>
      </c>
      <c r="C2073" s="39" t="s">
        <v>74</v>
      </c>
      <c r="D2073" s="62" t="str">
        <f t="shared" si="265"/>
        <v>Только TONE7Весовые диски 3,7 кг</v>
      </c>
      <c r="E2073" s="21">
        <f>E2072/2</f>
        <v>3.5</v>
      </c>
      <c r="F2073" s="21"/>
      <c r="G2073" s="88"/>
    </row>
    <row r="2074" spans="1:7" x14ac:dyDescent="0.25">
      <c r="A2074" s="19" t="s">
        <v>68</v>
      </c>
      <c r="B2074" s="22">
        <v>7</v>
      </c>
      <c r="C2074" s="39" t="s">
        <v>73</v>
      </c>
      <c r="D2074" s="62" t="str">
        <f t="shared" si="265"/>
        <v>Только TONE7Дополнительные весовые диски 5 кг</v>
      </c>
      <c r="E2074" s="21">
        <f>B2074/3</f>
        <v>2.3333333333333335</v>
      </c>
      <c r="F2074" s="21"/>
      <c r="G2074" s="88"/>
    </row>
    <row r="2075" spans="1:7" x14ac:dyDescent="0.25">
      <c r="A2075" s="19" t="s">
        <v>68</v>
      </c>
      <c r="B2075" s="22">
        <v>7</v>
      </c>
      <c r="C2075" s="21" t="s">
        <v>78</v>
      </c>
      <c r="D2075" s="62" t="str">
        <f t="shared" si="265"/>
        <v>Только TONE7Амортизаторы SMARTBAND</v>
      </c>
      <c r="E2075" s="21">
        <f>B2075</f>
        <v>7</v>
      </c>
      <c r="F2075" s="21"/>
      <c r="G2075" s="88"/>
    </row>
    <row r="2076" spans="1:7" x14ac:dyDescent="0.25">
      <c r="A2076" s="19" t="s">
        <v>68</v>
      </c>
      <c r="B2076" s="22">
        <v>7</v>
      </c>
      <c r="C2076" s="21" t="s">
        <v>79</v>
      </c>
      <c r="D2076" s="62" t="str">
        <f t="shared" si="265"/>
        <v>Только TONE7Амортизаторы SMARTBAND EXTREME</v>
      </c>
      <c r="E2076" s="21">
        <f>E2075*0.2</f>
        <v>1.4000000000000001</v>
      </c>
      <c r="F2076" s="21"/>
      <c r="G2076" s="88"/>
    </row>
    <row r="2077" spans="1:7" x14ac:dyDescent="0.25">
      <c r="A2077" s="19" t="s">
        <v>68</v>
      </c>
      <c r="B2077" s="22">
        <v>7</v>
      </c>
      <c r="C2077" s="21" t="s">
        <v>77</v>
      </c>
      <c r="D2077" s="62" t="str">
        <f t="shared" si="265"/>
        <v>Только TONE7Держатели Амортизаторов SMARTBAND RACK</v>
      </c>
      <c r="E2077" s="21">
        <v>1</v>
      </c>
      <c r="F2077" s="21"/>
      <c r="G2077" s="88"/>
    </row>
    <row r="2078" spans="1:7" x14ac:dyDescent="0.25">
      <c r="A2078" s="19" t="s">
        <v>68</v>
      </c>
      <c r="B2078" s="22">
        <v>7</v>
      </c>
      <c r="C2078" s="21" t="s">
        <v>80</v>
      </c>
      <c r="D2078" s="62" t="str">
        <f t="shared" si="265"/>
        <v>Только TONE7Коврики MBX MAT</v>
      </c>
      <c r="E2078" s="21">
        <f>B2078</f>
        <v>7</v>
      </c>
      <c r="F2078" s="21"/>
      <c r="G2078" s="29"/>
    </row>
    <row r="2079" spans="1:7" ht="15.75" thickBot="1" x14ac:dyDescent="0.3">
      <c r="A2079" s="19" t="s">
        <v>68</v>
      </c>
      <c r="B2079" s="22">
        <v>7</v>
      </c>
      <c r="C2079" s="24" t="s">
        <v>88</v>
      </c>
      <c r="D2079" s="62" t="str">
        <f t="shared" ref="D2079:D2142" si="266">A2079&amp;B2079&amp;C2079</f>
        <v>Только TONE7Держатели ковриков MBX MAT RACK</v>
      </c>
      <c r="E2079" s="24">
        <v>1</v>
      </c>
      <c r="F2079" s="24"/>
      <c r="G2079" s="33" t="s">
        <v>19</v>
      </c>
    </row>
    <row r="2080" spans="1:7" ht="15.75" thickBot="1" x14ac:dyDescent="0.3">
      <c r="A2080" s="19" t="s">
        <v>68</v>
      </c>
      <c r="B2080" s="22">
        <v>7</v>
      </c>
      <c r="C2080" s="21"/>
      <c r="D2080" s="62" t="str">
        <f t="shared" si="266"/>
        <v>Только TONE7</v>
      </c>
      <c r="E2080" s="21"/>
      <c r="F2080" s="21"/>
      <c r="G2080" s="29"/>
    </row>
    <row r="2081" spans="1:7" ht="14.65" customHeight="1" x14ac:dyDescent="0.25">
      <c r="A2081" s="19" t="s">
        <v>68</v>
      </c>
      <c r="B2081" s="22">
        <v>6</v>
      </c>
      <c r="C2081" s="39" t="s">
        <v>71</v>
      </c>
      <c r="D2081" s="62" t="str">
        <f t="shared" si="266"/>
        <v>Только TONE6Дополнительные весовые диски 1 кг</v>
      </c>
      <c r="E2081" s="21">
        <f>B2081*2</f>
        <v>12</v>
      </c>
      <c r="F2081" s="21"/>
      <c r="G2081" s="87" t="s">
        <v>21</v>
      </c>
    </row>
    <row r="2082" spans="1:7" x14ac:dyDescent="0.25">
      <c r="A2082" s="19" t="s">
        <v>68</v>
      </c>
      <c r="B2082" s="22">
        <v>6</v>
      </c>
      <c r="C2082" s="39" t="s">
        <v>72</v>
      </c>
      <c r="D2082" s="62" t="str">
        <f t="shared" si="266"/>
        <v>Только TONE6Дополнительные весовые диски 2,5 кг</v>
      </c>
      <c r="E2082" s="21">
        <f>B2082</f>
        <v>6</v>
      </c>
      <c r="F2082" s="21"/>
      <c r="G2082" s="88"/>
    </row>
    <row r="2083" spans="1:7" x14ac:dyDescent="0.25">
      <c r="A2083" s="19" t="s">
        <v>68</v>
      </c>
      <c r="B2083" s="22">
        <v>6</v>
      </c>
      <c r="C2083" s="39" t="s">
        <v>74</v>
      </c>
      <c r="D2083" s="62" t="str">
        <f t="shared" si="266"/>
        <v>Только TONE6Весовые диски 3,7 кг</v>
      </c>
      <c r="E2083" s="21">
        <f>E2082/2</f>
        <v>3</v>
      </c>
      <c r="F2083" s="21"/>
      <c r="G2083" s="88"/>
    </row>
    <row r="2084" spans="1:7" x14ac:dyDescent="0.25">
      <c r="A2084" s="19" t="s">
        <v>68</v>
      </c>
      <c r="B2084" s="22">
        <v>6</v>
      </c>
      <c r="C2084" s="39" t="s">
        <v>73</v>
      </c>
      <c r="D2084" s="62" t="str">
        <f t="shared" si="266"/>
        <v>Только TONE6Дополнительные весовые диски 5 кг</v>
      </c>
      <c r="E2084" s="21">
        <f>B2084/3</f>
        <v>2</v>
      </c>
      <c r="F2084" s="21"/>
      <c r="G2084" s="88"/>
    </row>
    <row r="2085" spans="1:7" x14ac:dyDescent="0.25">
      <c r="A2085" s="19" t="s">
        <v>68</v>
      </c>
      <c r="B2085" s="22">
        <v>6</v>
      </c>
      <c r="C2085" s="21" t="s">
        <v>78</v>
      </c>
      <c r="D2085" s="62" t="str">
        <f t="shared" si="266"/>
        <v>Только TONE6Амортизаторы SMARTBAND</v>
      </c>
      <c r="E2085" s="21">
        <f>B2085</f>
        <v>6</v>
      </c>
      <c r="F2085" s="21"/>
      <c r="G2085" s="88"/>
    </row>
    <row r="2086" spans="1:7" x14ac:dyDescent="0.25">
      <c r="A2086" s="19" t="s">
        <v>68</v>
      </c>
      <c r="B2086" s="22">
        <v>6</v>
      </c>
      <c r="C2086" s="21" t="s">
        <v>79</v>
      </c>
      <c r="D2086" s="62" t="str">
        <f t="shared" si="266"/>
        <v>Только TONE6Амортизаторы SMARTBAND EXTREME</v>
      </c>
      <c r="E2086" s="21">
        <f>E2085*0.2</f>
        <v>1.2000000000000002</v>
      </c>
      <c r="F2086" s="21"/>
      <c r="G2086" s="88"/>
    </row>
    <row r="2087" spans="1:7" x14ac:dyDescent="0.25">
      <c r="A2087" s="19" t="s">
        <v>68</v>
      </c>
      <c r="B2087" s="22">
        <v>6</v>
      </c>
      <c r="C2087" s="21" t="s">
        <v>77</v>
      </c>
      <c r="D2087" s="62" t="str">
        <f t="shared" si="266"/>
        <v>Только TONE6Держатели Амортизаторов SMARTBAND RACK</v>
      </c>
      <c r="E2087" s="21">
        <v>1</v>
      </c>
      <c r="F2087" s="21"/>
      <c r="G2087" s="88"/>
    </row>
    <row r="2088" spans="1:7" x14ac:dyDescent="0.25">
      <c r="A2088" s="19" t="s">
        <v>68</v>
      </c>
      <c r="B2088" s="22">
        <v>6</v>
      </c>
      <c r="C2088" s="21" t="s">
        <v>80</v>
      </c>
      <c r="D2088" s="62" t="str">
        <f t="shared" si="266"/>
        <v>Только TONE6Коврики MBX MAT</v>
      </c>
      <c r="E2088" s="21">
        <f>B2088</f>
        <v>6</v>
      </c>
      <c r="F2088" s="21"/>
      <c r="G2088" s="29"/>
    </row>
    <row r="2089" spans="1:7" ht="15.75" thickBot="1" x14ac:dyDescent="0.3">
      <c r="A2089" s="19" t="s">
        <v>68</v>
      </c>
      <c r="B2089" s="22">
        <v>6</v>
      </c>
      <c r="C2089" s="24" t="s">
        <v>88</v>
      </c>
      <c r="D2089" s="62" t="str">
        <f t="shared" si="266"/>
        <v>Только TONE6Держатели ковриков MBX MAT RACK</v>
      </c>
      <c r="E2089" s="24">
        <v>1</v>
      </c>
      <c r="F2089" s="24"/>
      <c r="G2089" s="33" t="s">
        <v>19</v>
      </c>
    </row>
    <row r="2090" spans="1:7" ht="15.75" thickBot="1" x14ac:dyDescent="0.3">
      <c r="A2090" s="19" t="s">
        <v>68</v>
      </c>
      <c r="B2090" s="22">
        <v>6</v>
      </c>
      <c r="C2090" s="21"/>
      <c r="D2090" s="62" t="str">
        <f t="shared" si="266"/>
        <v>Только TONE6</v>
      </c>
      <c r="E2090" s="21"/>
      <c r="F2090" s="21"/>
      <c r="G2090" s="29"/>
    </row>
    <row r="2091" spans="1:7" ht="14.65" customHeight="1" x14ac:dyDescent="0.25">
      <c r="A2091" s="19" t="s">
        <v>68</v>
      </c>
      <c r="B2091" s="22">
        <v>5</v>
      </c>
      <c r="C2091" s="39" t="s">
        <v>71</v>
      </c>
      <c r="D2091" s="62" t="str">
        <f t="shared" si="266"/>
        <v>Только TONE5Дополнительные весовые диски 1 кг</v>
      </c>
      <c r="E2091" s="21">
        <f>B2091*2</f>
        <v>10</v>
      </c>
      <c r="F2091" s="21"/>
      <c r="G2091" s="87" t="s">
        <v>21</v>
      </c>
    </row>
    <row r="2092" spans="1:7" x14ac:dyDescent="0.25">
      <c r="A2092" s="19" t="s">
        <v>68</v>
      </c>
      <c r="B2092" s="22">
        <v>5</v>
      </c>
      <c r="C2092" s="39" t="s">
        <v>72</v>
      </c>
      <c r="D2092" s="62" t="str">
        <f t="shared" si="266"/>
        <v>Только TONE5Дополнительные весовые диски 2,5 кг</v>
      </c>
      <c r="E2092" s="21">
        <f>B2092</f>
        <v>5</v>
      </c>
      <c r="F2092" s="21"/>
      <c r="G2092" s="88"/>
    </row>
    <row r="2093" spans="1:7" x14ac:dyDescent="0.25">
      <c r="A2093" s="19" t="s">
        <v>68</v>
      </c>
      <c r="B2093" s="22">
        <v>5</v>
      </c>
      <c r="C2093" s="39" t="s">
        <v>74</v>
      </c>
      <c r="D2093" s="62" t="str">
        <f t="shared" si="266"/>
        <v>Только TONE5Весовые диски 3,7 кг</v>
      </c>
      <c r="E2093" s="21">
        <f>E2092/2</f>
        <v>2.5</v>
      </c>
      <c r="F2093" s="21"/>
      <c r="G2093" s="88"/>
    </row>
    <row r="2094" spans="1:7" x14ac:dyDescent="0.25">
      <c r="A2094" s="19" t="s">
        <v>68</v>
      </c>
      <c r="B2094" s="22">
        <v>5</v>
      </c>
      <c r="C2094" s="39" t="s">
        <v>73</v>
      </c>
      <c r="D2094" s="62" t="str">
        <f t="shared" si="266"/>
        <v>Только TONE5Дополнительные весовые диски 5 кг</v>
      </c>
      <c r="E2094" s="21">
        <f>B2094/3</f>
        <v>1.6666666666666667</v>
      </c>
      <c r="F2094" s="21"/>
      <c r="G2094" s="88"/>
    </row>
    <row r="2095" spans="1:7" x14ac:dyDescent="0.25">
      <c r="A2095" s="19" t="s">
        <v>68</v>
      </c>
      <c r="B2095" s="22">
        <v>5</v>
      </c>
      <c r="C2095" s="21" t="s">
        <v>78</v>
      </c>
      <c r="D2095" s="62" t="str">
        <f t="shared" si="266"/>
        <v>Только TONE5Амортизаторы SMARTBAND</v>
      </c>
      <c r="E2095" s="21">
        <f>B2095</f>
        <v>5</v>
      </c>
      <c r="F2095" s="21"/>
      <c r="G2095" s="88"/>
    </row>
    <row r="2096" spans="1:7" x14ac:dyDescent="0.25">
      <c r="A2096" s="19" t="s">
        <v>68</v>
      </c>
      <c r="B2096" s="22">
        <v>5</v>
      </c>
      <c r="C2096" s="21" t="s">
        <v>79</v>
      </c>
      <c r="D2096" s="62" t="str">
        <f t="shared" si="266"/>
        <v>Только TONE5Амортизаторы SMARTBAND EXTREME</v>
      </c>
      <c r="E2096" s="21">
        <f>E2095*0.2</f>
        <v>1</v>
      </c>
      <c r="F2096" s="21"/>
      <c r="G2096" s="88"/>
    </row>
    <row r="2097" spans="1:7" x14ac:dyDescent="0.25">
      <c r="A2097" s="19" t="s">
        <v>68</v>
      </c>
      <c r="B2097" s="22">
        <v>5</v>
      </c>
      <c r="C2097" s="21" t="s">
        <v>77</v>
      </c>
      <c r="D2097" s="62" t="str">
        <f t="shared" si="266"/>
        <v>Только TONE5Держатели Амортизаторов SMARTBAND RACK</v>
      </c>
      <c r="E2097" s="21">
        <v>1</v>
      </c>
      <c r="F2097" s="21"/>
      <c r="G2097" s="88"/>
    </row>
    <row r="2098" spans="1:7" x14ac:dyDescent="0.25">
      <c r="A2098" s="19" t="s">
        <v>68</v>
      </c>
      <c r="B2098" s="22">
        <v>5</v>
      </c>
      <c r="C2098" s="21" t="s">
        <v>80</v>
      </c>
      <c r="D2098" s="62" t="str">
        <f t="shared" si="266"/>
        <v>Только TONE5Коврики MBX MAT</v>
      </c>
      <c r="E2098" s="21">
        <f>B2098</f>
        <v>5</v>
      </c>
      <c r="F2098" s="21"/>
      <c r="G2098" s="29"/>
    </row>
    <row r="2099" spans="1:7" ht="15.75" thickBot="1" x14ac:dyDescent="0.3">
      <c r="A2099" s="19" t="s">
        <v>68</v>
      </c>
      <c r="B2099" s="22">
        <v>5</v>
      </c>
      <c r="C2099" s="24" t="s">
        <v>88</v>
      </c>
      <c r="D2099" s="62" t="str">
        <f t="shared" si="266"/>
        <v>Только TONE5Держатели ковриков MBX MAT RACK</v>
      </c>
      <c r="E2099" s="24">
        <v>1</v>
      </c>
      <c r="F2099" s="24"/>
      <c r="G2099" s="33" t="s">
        <v>19</v>
      </c>
    </row>
    <row r="2100" spans="1:7" ht="15.75" thickBot="1" x14ac:dyDescent="0.3">
      <c r="A2100" s="19" t="s">
        <v>68</v>
      </c>
      <c r="B2100" s="22">
        <v>5</v>
      </c>
      <c r="C2100" s="21"/>
      <c r="D2100" s="62" t="str">
        <f t="shared" si="266"/>
        <v>Только TONE5</v>
      </c>
      <c r="E2100" s="21"/>
      <c r="F2100" s="21"/>
      <c r="G2100" s="29"/>
    </row>
    <row r="2101" spans="1:7" ht="14.65" customHeight="1" x14ac:dyDescent="0.25">
      <c r="A2101" s="19" t="s">
        <v>68</v>
      </c>
      <c r="B2101" s="22">
        <v>4</v>
      </c>
      <c r="C2101" s="39" t="s">
        <v>71</v>
      </c>
      <c r="D2101" s="62" t="str">
        <f t="shared" si="266"/>
        <v>Только TONE4Дополнительные весовые диски 1 кг</v>
      </c>
      <c r="E2101" s="21">
        <f>B2101*2</f>
        <v>8</v>
      </c>
      <c r="F2101" s="21"/>
      <c r="G2101" s="87" t="s">
        <v>21</v>
      </c>
    </row>
    <row r="2102" spans="1:7" x14ac:dyDescent="0.25">
      <c r="A2102" s="19" t="s">
        <v>68</v>
      </c>
      <c r="B2102" s="22">
        <v>4</v>
      </c>
      <c r="C2102" s="39" t="s">
        <v>72</v>
      </c>
      <c r="D2102" s="62" t="str">
        <f t="shared" si="266"/>
        <v>Только TONE4Дополнительные весовые диски 2,5 кг</v>
      </c>
      <c r="E2102" s="21">
        <f>B2102</f>
        <v>4</v>
      </c>
      <c r="F2102" s="21"/>
      <c r="G2102" s="88"/>
    </row>
    <row r="2103" spans="1:7" x14ac:dyDescent="0.25">
      <c r="A2103" s="19" t="s">
        <v>68</v>
      </c>
      <c r="B2103" s="22">
        <v>4</v>
      </c>
      <c r="C2103" s="39" t="s">
        <v>74</v>
      </c>
      <c r="D2103" s="62" t="str">
        <f t="shared" si="266"/>
        <v>Только TONE4Весовые диски 3,7 кг</v>
      </c>
      <c r="E2103" s="21">
        <f>E2102/2</f>
        <v>2</v>
      </c>
      <c r="F2103" s="21"/>
      <c r="G2103" s="88"/>
    </row>
    <row r="2104" spans="1:7" x14ac:dyDescent="0.25">
      <c r="A2104" s="19" t="s">
        <v>68</v>
      </c>
      <c r="B2104" s="22">
        <v>4</v>
      </c>
      <c r="C2104" s="39" t="s">
        <v>73</v>
      </c>
      <c r="D2104" s="62" t="str">
        <f t="shared" si="266"/>
        <v>Только TONE4Дополнительные весовые диски 5 кг</v>
      </c>
      <c r="E2104" s="21">
        <f>B2104/3</f>
        <v>1.3333333333333333</v>
      </c>
      <c r="F2104" s="21"/>
      <c r="G2104" s="88"/>
    </row>
    <row r="2105" spans="1:7" x14ac:dyDescent="0.25">
      <c r="A2105" s="19" t="s">
        <v>68</v>
      </c>
      <c r="B2105" s="22">
        <v>4</v>
      </c>
      <c r="C2105" s="21" t="s">
        <v>78</v>
      </c>
      <c r="D2105" s="62" t="str">
        <f t="shared" si="266"/>
        <v>Только TONE4Амортизаторы SMARTBAND</v>
      </c>
      <c r="E2105" s="21">
        <f>B2105</f>
        <v>4</v>
      </c>
      <c r="F2105" s="21"/>
      <c r="G2105" s="88"/>
    </row>
    <row r="2106" spans="1:7" x14ac:dyDescent="0.25">
      <c r="A2106" s="19" t="s">
        <v>68</v>
      </c>
      <c r="B2106" s="22">
        <v>4</v>
      </c>
      <c r="C2106" s="21" t="s">
        <v>79</v>
      </c>
      <c r="D2106" s="62" t="str">
        <f t="shared" si="266"/>
        <v>Только TONE4Амортизаторы SMARTBAND EXTREME</v>
      </c>
      <c r="E2106" s="21">
        <f>E2105*0.2</f>
        <v>0.8</v>
      </c>
      <c r="F2106" s="21"/>
      <c r="G2106" s="88"/>
    </row>
    <row r="2107" spans="1:7" x14ac:dyDescent="0.25">
      <c r="A2107" s="19" t="s">
        <v>68</v>
      </c>
      <c r="B2107" s="22">
        <v>4</v>
      </c>
      <c r="C2107" s="21" t="s">
        <v>77</v>
      </c>
      <c r="D2107" s="62" t="str">
        <f t="shared" si="266"/>
        <v>Только TONE4Держатели Амортизаторов SMARTBAND RACK</v>
      </c>
      <c r="E2107" s="21">
        <v>1</v>
      </c>
      <c r="F2107" s="21"/>
      <c r="G2107" s="88"/>
    </row>
    <row r="2108" spans="1:7" x14ac:dyDescent="0.25">
      <c r="A2108" s="19" t="s">
        <v>68</v>
      </c>
      <c r="B2108" s="22">
        <v>4</v>
      </c>
      <c r="C2108" s="21" t="s">
        <v>80</v>
      </c>
      <c r="D2108" s="62" t="str">
        <f t="shared" si="266"/>
        <v>Только TONE4Коврики MBX MAT</v>
      </c>
      <c r="E2108" s="21">
        <f>B2108</f>
        <v>4</v>
      </c>
      <c r="F2108" s="21"/>
      <c r="G2108" s="29"/>
    </row>
    <row r="2109" spans="1:7" ht="15.75" thickBot="1" x14ac:dyDescent="0.3">
      <c r="A2109" s="19" t="s">
        <v>68</v>
      </c>
      <c r="B2109" s="22">
        <v>4</v>
      </c>
      <c r="C2109" s="24" t="s">
        <v>88</v>
      </c>
      <c r="D2109" s="62" t="str">
        <f t="shared" si="266"/>
        <v>Только TONE4Держатели ковриков MBX MAT RACK</v>
      </c>
      <c r="E2109" s="24">
        <v>1</v>
      </c>
      <c r="F2109" s="24"/>
      <c r="G2109" s="33" t="s">
        <v>19</v>
      </c>
    </row>
    <row r="2110" spans="1:7" ht="15.75" thickBot="1" x14ac:dyDescent="0.3">
      <c r="A2110" s="19" t="s">
        <v>68</v>
      </c>
      <c r="B2110" s="22">
        <v>4</v>
      </c>
      <c r="C2110" s="21"/>
      <c r="D2110" s="62" t="str">
        <f t="shared" si="266"/>
        <v>Только TONE4</v>
      </c>
      <c r="E2110" s="21"/>
      <c r="F2110" s="21"/>
      <c r="G2110" s="29"/>
    </row>
    <row r="2111" spans="1:7" ht="14.65" customHeight="1" x14ac:dyDescent="0.25">
      <c r="A2111" s="19" t="s">
        <v>68</v>
      </c>
      <c r="B2111" s="22">
        <v>3</v>
      </c>
      <c r="C2111" s="39" t="s">
        <v>71</v>
      </c>
      <c r="D2111" s="62" t="str">
        <f t="shared" si="266"/>
        <v>Только TONE3Дополнительные весовые диски 1 кг</v>
      </c>
      <c r="E2111" s="21">
        <f>B2111*2</f>
        <v>6</v>
      </c>
      <c r="F2111" s="21"/>
      <c r="G2111" s="87" t="s">
        <v>21</v>
      </c>
    </row>
    <row r="2112" spans="1:7" x14ac:dyDescent="0.25">
      <c r="A2112" s="19" t="s">
        <v>68</v>
      </c>
      <c r="B2112" s="22">
        <v>3</v>
      </c>
      <c r="C2112" s="39" t="s">
        <v>72</v>
      </c>
      <c r="D2112" s="62" t="str">
        <f t="shared" si="266"/>
        <v>Только TONE3Дополнительные весовые диски 2,5 кг</v>
      </c>
      <c r="E2112" s="21">
        <f>B2112</f>
        <v>3</v>
      </c>
      <c r="F2112" s="21"/>
      <c r="G2112" s="88"/>
    </row>
    <row r="2113" spans="1:7" x14ac:dyDescent="0.25">
      <c r="A2113" s="19" t="s">
        <v>68</v>
      </c>
      <c r="B2113" s="22">
        <v>3</v>
      </c>
      <c r="C2113" s="39" t="s">
        <v>74</v>
      </c>
      <c r="D2113" s="62" t="str">
        <f t="shared" si="266"/>
        <v>Только TONE3Весовые диски 3,7 кг</v>
      </c>
      <c r="E2113" s="21">
        <f>E2112/2</f>
        <v>1.5</v>
      </c>
      <c r="F2113" s="21"/>
      <c r="G2113" s="88"/>
    </row>
    <row r="2114" spans="1:7" x14ac:dyDescent="0.25">
      <c r="A2114" s="19" t="s">
        <v>68</v>
      </c>
      <c r="B2114" s="22">
        <v>3</v>
      </c>
      <c r="C2114" s="39" t="s">
        <v>73</v>
      </c>
      <c r="D2114" s="62" t="str">
        <f t="shared" si="266"/>
        <v>Только TONE3Дополнительные весовые диски 5 кг</v>
      </c>
      <c r="E2114" s="21">
        <f>B2114/3</f>
        <v>1</v>
      </c>
      <c r="F2114" s="21"/>
      <c r="G2114" s="88"/>
    </row>
    <row r="2115" spans="1:7" x14ac:dyDescent="0.25">
      <c r="A2115" s="19" t="s">
        <v>68</v>
      </c>
      <c r="B2115" s="22">
        <v>3</v>
      </c>
      <c r="C2115" s="21" t="s">
        <v>78</v>
      </c>
      <c r="D2115" s="62" t="str">
        <f t="shared" si="266"/>
        <v>Только TONE3Амортизаторы SMARTBAND</v>
      </c>
      <c r="E2115" s="21">
        <f>B2115</f>
        <v>3</v>
      </c>
      <c r="F2115" s="21"/>
      <c r="G2115" s="88"/>
    </row>
    <row r="2116" spans="1:7" x14ac:dyDescent="0.25">
      <c r="A2116" s="19" t="s">
        <v>68</v>
      </c>
      <c r="B2116" s="22">
        <v>3</v>
      </c>
      <c r="C2116" s="21" t="s">
        <v>79</v>
      </c>
      <c r="D2116" s="62" t="str">
        <f t="shared" si="266"/>
        <v>Только TONE3Амортизаторы SMARTBAND EXTREME</v>
      </c>
      <c r="E2116" s="21">
        <f>E2115*0.2</f>
        <v>0.60000000000000009</v>
      </c>
      <c r="F2116" s="21"/>
      <c r="G2116" s="88"/>
    </row>
    <row r="2117" spans="1:7" x14ac:dyDescent="0.25">
      <c r="A2117" s="19" t="s">
        <v>68</v>
      </c>
      <c r="B2117" s="22">
        <v>3</v>
      </c>
      <c r="C2117" s="21" t="s">
        <v>77</v>
      </c>
      <c r="D2117" s="62" t="str">
        <f t="shared" si="266"/>
        <v>Только TONE3Держатели Амортизаторов SMARTBAND RACK</v>
      </c>
      <c r="E2117" s="21">
        <v>1</v>
      </c>
      <c r="F2117" s="21"/>
      <c r="G2117" s="88"/>
    </row>
    <row r="2118" spans="1:7" x14ac:dyDescent="0.25">
      <c r="A2118" s="19" t="s">
        <v>68</v>
      </c>
      <c r="B2118" s="22">
        <v>3</v>
      </c>
      <c r="C2118" s="21" t="s">
        <v>80</v>
      </c>
      <c r="D2118" s="62" t="str">
        <f t="shared" si="266"/>
        <v>Только TONE3Коврики MBX MAT</v>
      </c>
      <c r="E2118" s="21">
        <f>B2118</f>
        <v>3</v>
      </c>
      <c r="F2118" s="21"/>
      <c r="G2118" s="29"/>
    </row>
    <row r="2119" spans="1:7" ht="15.75" thickBot="1" x14ac:dyDescent="0.3">
      <c r="A2119" s="19" t="s">
        <v>68</v>
      </c>
      <c r="B2119" s="22">
        <v>3</v>
      </c>
      <c r="C2119" s="24" t="s">
        <v>88</v>
      </c>
      <c r="D2119" s="62" t="str">
        <f t="shared" si="266"/>
        <v>Только TONE3Держатели ковриков MBX MAT RACK</v>
      </c>
      <c r="E2119" s="24">
        <v>1</v>
      </c>
      <c r="F2119" s="24"/>
      <c r="G2119" s="33" t="s">
        <v>19</v>
      </c>
    </row>
    <row r="2120" spans="1:7" ht="15.75" thickBot="1" x14ac:dyDescent="0.3">
      <c r="A2120" s="19" t="s">
        <v>68</v>
      </c>
      <c r="B2120" s="22">
        <v>3</v>
      </c>
      <c r="C2120" s="21"/>
      <c r="D2120" s="62" t="str">
        <f t="shared" si="266"/>
        <v>Только TONE3</v>
      </c>
      <c r="E2120" s="21"/>
      <c r="F2120" s="21"/>
      <c r="G2120" s="29"/>
    </row>
    <row r="2121" spans="1:7" ht="14.65" customHeight="1" x14ac:dyDescent="0.25">
      <c r="A2121" s="19" t="s">
        <v>68</v>
      </c>
      <c r="B2121" s="22">
        <v>2</v>
      </c>
      <c r="C2121" s="39" t="s">
        <v>71</v>
      </c>
      <c r="D2121" s="62" t="str">
        <f t="shared" si="266"/>
        <v>Только TONE2Дополнительные весовые диски 1 кг</v>
      </c>
      <c r="E2121" s="21">
        <f>B2121*2</f>
        <v>4</v>
      </c>
      <c r="F2121" s="21"/>
      <c r="G2121" s="87" t="s">
        <v>21</v>
      </c>
    </row>
    <row r="2122" spans="1:7" x14ac:dyDescent="0.25">
      <c r="A2122" s="19" t="s">
        <v>68</v>
      </c>
      <c r="B2122" s="22">
        <v>2</v>
      </c>
      <c r="C2122" s="39" t="s">
        <v>72</v>
      </c>
      <c r="D2122" s="62" t="str">
        <f t="shared" si="266"/>
        <v>Только TONE2Дополнительные весовые диски 2,5 кг</v>
      </c>
      <c r="E2122" s="21">
        <f>B2122</f>
        <v>2</v>
      </c>
      <c r="F2122" s="21"/>
      <c r="G2122" s="88"/>
    </row>
    <row r="2123" spans="1:7" x14ac:dyDescent="0.25">
      <c r="A2123" s="19" t="s">
        <v>68</v>
      </c>
      <c r="B2123" s="22">
        <v>2</v>
      </c>
      <c r="C2123" s="39" t="s">
        <v>74</v>
      </c>
      <c r="D2123" s="62" t="str">
        <f t="shared" si="266"/>
        <v>Только TONE2Весовые диски 3,7 кг</v>
      </c>
      <c r="E2123" s="21">
        <f>E2122/2</f>
        <v>1</v>
      </c>
      <c r="F2123" s="21"/>
      <c r="G2123" s="88"/>
    </row>
    <row r="2124" spans="1:7" x14ac:dyDescent="0.25">
      <c r="A2124" s="19" t="s">
        <v>68</v>
      </c>
      <c r="B2124" s="22">
        <v>2</v>
      </c>
      <c r="C2124" s="39" t="s">
        <v>73</v>
      </c>
      <c r="D2124" s="62" t="str">
        <f t="shared" si="266"/>
        <v>Только TONE2Дополнительные весовые диски 5 кг</v>
      </c>
      <c r="E2124" s="21">
        <f>B2124/3</f>
        <v>0.66666666666666663</v>
      </c>
      <c r="F2124" s="21"/>
      <c r="G2124" s="88"/>
    </row>
    <row r="2125" spans="1:7" x14ac:dyDescent="0.25">
      <c r="A2125" s="19" t="s">
        <v>68</v>
      </c>
      <c r="B2125" s="22">
        <v>2</v>
      </c>
      <c r="C2125" s="21" t="s">
        <v>78</v>
      </c>
      <c r="D2125" s="62" t="str">
        <f t="shared" si="266"/>
        <v>Только TONE2Амортизаторы SMARTBAND</v>
      </c>
      <c r="E2125" s="21">
        <f>B2125</f>
        <v>2</v>
      </c>
      <c r="F2125" s="21"/>
      <c r="G2125" s="88"/>
    </row>
    <row r="2126" spans="1:7" x14ac:dyDescent="0.25">
      <c r="A2126" s="19" t="s">
        <v>68</v>
      </c>
      <c r="B2126" s="22">
        <v>2</v>
      </c>
      <c r="C2126" s="21" t="s">
        <v>79</v>
      </c>
      <c r="D2126" s="62" t="str">
        <f t="shared" si="266"/>
        <v>Только TONE2Амортизаторы SMARTBAND EXTREME</v>
      </c>
      <c r="E2126" s="21">
        <f>E2125*0.2</f>
        <v>0.4</v>
      </c>
      <c r="F2126" s="21"/>
      <c r="G2126" s="88"/>
    </row>
    <row r="2127" spans="1:7" x14ac:dyDescent="0.25">
      <c r="A2127" s="19" t="s">
        <v>68</v>
      </c>
      <c r="B2127" s="22">
        <v>2</v>
      </c>
      <c r="C2127" s="21" t="s">
        <v>77</v>
      </c>
      <c r="D2127" s="62" t="str">
        <f t="shared" si="266"/>
        <v>Только TONE2Держатели Амортизаторов SMARTBAND RACK</v>
      </c>
      <c r="E2127" s="21">
        <v>1</v>
      </c>
      <c r="F2127" s="21"/>
      <c r="G2127" s="88"/>
    </row>
    <row r="2128" spans="1:7" x14ac:dyDescent="0.25">
      <c r="A2128" s="19" t="s">
        <v>68</v>
      </c>
      <c r="B2128" s="22">
        <v>2</v>
      </c>
      <c r="C2128" s="21" t="s">
        <v>80</v>
      </c>
      <c r="D2128" s="62" t="str">
        <f t="shared" si="266"/>
        <v>Только TONE2Коврики MBX MAT</v>
      </c>
      <c r="E2128" s="21">
        <f>B2128</f>
        <v>2</v>
      </c>
      <c r="F2128" s="21"/>
      <c r="G2128" s="29"/>
    </row>
    <row r="2129" spans="1:7" ht="15.75" thickBot="1" x14ac:dyDescent="0.3">
      <c r="A2129" s="19" t="s">
        <v>68</v>
      </c>
      <c r="B2129" s="22">
        <v>2</v>
      </c>
      <c r="C2129" s="24" t="s">
        <v>88</v>
      </c>
      <c r="D2129" s="62" t="str">
        <f t="shared" si="266"/>
        <v>Только TONE2Держатели ковриков MBX MAT RACK</v>
      </c>
      <c r="E2129" s="24">
        <v>1</v>
      </c>
      <c r="F2129" s="24"/>
      <c r="G2129" s="33" t="s">
        <v>19</v>
      </c>
    </row>
    <row r="2130" spans="1:7" ht="15.75" thickBot="1" x14ac:dyDescent="0.3">
      <c r="A2130" s="19" t="s">
        <v>68</v>
      </c>
      <c r="B2130" s="22">
        <v>2</v>
      </c>
      <c r="C2130" s="21"/>
      <c r="D2130" s="62" t="str">
        <f t="shared" si="266"/>
        <v>Только TONE2</v>
      </c>
      <c r="E2130" s="21"/>
      <c r="F2130" s="21"/>
      <c r="G2130" s="29"/>
    </row>
    <row r="2131" spans="1:7" ht="14.65" customHeight="1" x14ac:dyDescent="0.25">
      <c r="A2131" s="19" t="s">
        <v>68</v>
      </c>
      <c r="B2131" s="22">
        <v>1</v>
      </c>
      <c r="C2131" s="39" t="s">
        <v>71</v>
      </c>
      <c r="D2131" s="62" t="str">
        <f t="shared" si="266"/>
        <v>Только TONE1Дополнительные весовые диски 1 кг</v>
      </c>
      <c r="E2131" s="21">
        <f>B2131*2</f>
        <v>2</v>
      </c>
      <c r="F2131" s="21"/>
      <c r="G2131" s="87" t="s">
        <v>21</v>
      </c>
    </row>
    <row r="2132" spans="1:7" x14ac:dyDescent="0.25">
      <c r="A2132" s="19" t="s">
        <v>68</v>
      </c>
      <c r="B2132" s="22">
        <v>1</v>
      </c>
      <c r="C2132" s="39" t="s">
        <v>72</v>
      </c>
      <c r="D2132" s="62" t="str">
        <f t="shared" si="266"/>
        <v>Только TONE1Дополнительные весовые диски 2,5 кг</v>
      </c>
      <c r="E2132" s="21">
        <f>B2132</f>
        <v>1</v>
      </c>
      <c r="F2132" s="21"/>
      <c r="G2132" s="88"/>
    </row>
    <row r="2133" spans="1:7" x14ac:dyDescent="0.25">
      <c r="A2133" s="19" t="s">
        <v>68</v>
      </c>
      <c r="B2133" s="22">
        <v>1</v>
      </c>
      <c r="C2133" s="39" t="s">
        <v>74</v>
      </c>
      <c r="D2133" s="62" t="str">
        <f t="shared" si="266"/>
        <v>Только TONE1Весовые диски 3,7 кг</v>
      </c>
      <c r="E2133" s="21">
        <f>E2132/2</f>
        <v>0.5</v>
      </c>
      <c r="F2133" s="21"/>
      <c r="G2133" s="88"/>
    </row>
    <row r="2134" spans="1:7" x14ac:dyDescent="0.25">
      <c r="A2134" s="19" t="s">
        <v>68</v>
      </c>
      <c r="B2134" s="22">
        <v>1</v>
      </c>
      <c r="C2134" s="39" t="s">
        <v>73</v>
      </c>
      <c r="D2134" s="62" t="str">
        <f t="shared" si="266"/>
        <v>Только TONE1Дополнительные весовые диски 5 кг</v>
      </c>
      <c r="E2134" s="21">
        <f>B2134/3</f>
        <v>0.33333333333333331</v>
      </c>
      <c r="F2134" s="21"/>
      <c r="G2134" s="88"/>
    </row>
    <row r="2135" spans="1:7" x14ac:dyDescent="0.25">
      <c r="A2135" s="19" t="s">
        <v>68</v>
      </c>
      <c r="B2135" s="22">
        <v>1</v>
      </c>
      <c r="C2135" s="21" t="s">
        <v>78</v>
      </c>
      <c r="D2135" s="62" t="str">
        <f t="shared" si="266"/>
        <v>Только TONE1Амортизаторы SMARTBAND</v>
      </c>
      <c r="E2135" s="21">
        <f>B2135</f>
        <v>1</v>
      </c>
      <c r="F2135" s="21"/>
      <c r="G2135" s="88"/>
    </row>
    <row r="2136" spans="1:7" x14ac:dyDescent="0.25">
      <c r="A2136" s="19" t="s">
        <v>68</v>
      </c>
      <c r="B2136" s="22">
        <v>1</v>
      </c>
      <c r="C2136" s="21" t="s">
        <v>79</v>
      </c>
      <c r="D2136" s="62" t="str">
        <f t="shared" si="266"/>
        <v>Только TONE1Амортизаторы SMARTBAND EXTREME</v>
      </c>
      <c r="E2136" s="21">
        <f>E2135*0.2</f>
        <v>0.2</v>
      </c>
      <c r="F2136" s="21"/>
      <c r="G2136" s="88"/>
    </row>
    <row r="2137" spans="1:7" x14ac:dyDescent="0.25">
      <c r="A2137" s="19" t="s">
        <v>68</v>
      </c>
      <c r="B2137" s="22">
        <v>1</v>
      </c>
      <c r="C2137" s="21" t="s">
        <v>77</v>
      </c>
      <c r="D2137" s="62" t="str">
        <f t="shared" si="266"/>
        <v>Только TONE1Держатели Амортизаторов SMARTBAND RACK</v>
      </c>
      <c r="E2137" s="21">
        <v>1</v>
      </c>
      <c r="F2137" s="21"/>
      <c r="G2137" s="88"/>
    </row>
    <row r="2138" spans="1:7" x14ac:dyDescent="0.25">
      <c r="A2138" s="19" t="s">
        <v>68</v>
      </c>
      <c r="B2138" s="22">
        <v>1</v>
      </c>
      <c r="C2138" s="21" t="s">
        <v>80</v>
      </c>
      <c r="D2138" s="62" t="str">
        <f t="shared" si="266"/>
        <v>Только TONE1Коврики MBX MAT</v>
      </c>
      <c r="E2138" s="21">
        <f>B2138</f>
        <v>1</v>
      </c>
      <c r="F2138" s="21"/>
      <c r="G2138" s="29"/>
    </row>
    <row r="2139" spans="1:7" ht="15.75" thickBot="1" x14ac:dyDescent="0.3">
      <c r="A2139" s="19" t="s">
        <v>68</v>
      </c>
      <c r="B2139" s="22">
        <v>1</v>
      </c>
      <c r="C2139" s="24" t="s">
        <v>88</v>
      </c>
      <c r="D2139" s="62" t="str">
        <f t="shared" si="266"/>
        <v>Только TONE1Держатели ковриков MBX MAT RACK</v>
      </c>
      <c r="E2139" s="24">
        <v>1</v>
      </c>
      <c r="F2139" s="24"/>
      <c r="G2139" s="33" t="s">
        <v>19</v>
      </c>
    </row>
    <row r="2140" spans="1:7" ht="15.75" thickBot="1" x14ac:dyDescent="0.3">
      <c r="A2140" s="19" t="s">
        <v>68</v>
      </c>
      <c r="B2140" s="22">
        <v>1</v>
      </c>
      <c r="C2140" s="21"/>
      <c r="D2140" s="62" t="str">
        <f t="shared" si="266"/>
        <v>Только TONE1</v>
      </c>
      <c r="E2140" s="21"/>
      <c r="F2140" s="21"/>
      <c r="G2140" s="29"/>
    </row>
    <row r="2141" spans="1:7" ht="14.65" customHeight="1" x14ac:dyDescent="0.25">
      <c r="A2141" s="19" t="s">
        <v>68</v>
      </c>
      <c r="B2141" s="22">
        <v>31</v>
      </c>
      <c r="C2141" s="39" t="s">
        <v>71</v>
      </c>
      <c r="D2141" s="62" t="str">
        <f t="shared" si="266"/>
        <v>Только TONE31Дополнительные весовые диски 1 кг</v>
      </c>
      <c r="E2141" s="21">
        <f>B2141*2</f>
        <v>62</v>
      </c>
      <c r="F2141" s="21"/>
      <c r="G2141" s="87" t="s">
        <v>21</v>
      </c>
    </row>
    <row r="2142" spans="1:7" x14ac:dyDescent="0.25">
      <c r="A2142" s="19" t="s">
        <v>68</v>
      </c>
      <c r="B2142" s="22">
        <v>31</v>
      </c>
      <c r="C2142" s="39" t="s">
        <v>72</v>
      </c>
      <c r="D2142" s="62" t="str">
        <f t="shared" si="266"/>
        <v>Только TONE31Дополнительные весовые диски 2,5 кг</v>
      </c>
      <c r="E2142" s="21">
        <f>B2142</f>
        <v>31</v>
      </c>
      <c r="F2142" s="21"/>
      <c r="G2142" s="88"/>
    </row>
    <row r="2143" spans="1:7" x14ac:dyDescent="0.25">
      <c r="A2143" s="19" t="s">
        <v>68</v>
      </c>
      <c r="B2143" s="22">
        <v>31</v>
      </c>
      <c r="C2143" s="39" t="s">
        <v>74</v>
      </c>
      <c r="D2143" s="62" t="str">
        <f t="shared" ref="D2143:D2202" si="267">A2143&amp;B2143&amp;C2143</f>
        <v>Только TONE31Весовые диски 3,7 кг</v>
      </c>
      <c r="E2143" s="21">
        <f>E2142/2</f>
        <v>15.5</v>
      </c>
      <c r="F2143" s="21"/>
      <c r="G2143" s="88"/>
    </row>
    <row r="2144" spans="1:7" x14ac:dyDescent="0.25">
      <c r="A2144" s="19" t="s">
        <v>68</v>
      </c>
      <c r="B2144" s="22">
        <v>31</v>
      </c>
      <c r="C2144" s="39" t="s">
        <v>73</v>
      </c>
      <c r="D2144" s="62" t="str">
        <f t="shared" si="267"/>
        <v>Только TONE31Дополнительные весовые диски 5 кг</v>
      </c>
      <c r="E2144" s="21">
        <f>B2144/3</f>
        <v>10.333333333333334</v>
      </c>
      <c r="F2144" s="21"/>
      <c r="G2144" s="88"/>
    </row>
    <row r="2145" spans="1:7" x14ac:dyDescent="0.25">
      <c r="A2145" s="19" t="s">
        <v>68</v>
      </c>
      <c r="B2145" s="22">
        <v>31</v>
      </c>
      <c r="C2145" s="21" t="s">
        <v>78</v>
      </c>
      <c r="D2145" s="62" t="str">
        <f t="shared" si="267"/>
        <v>Только TONE31Амортизаторы SMARTBAND</v>
      </c>
      <c r="E2145" s="21">
        <f>B2145</f>
        <v>31</v>
      </c>
      <c r="F2145" s="21"/>
      <c r="G2145" s="88"/>
    </row>
    <row r="2146" spans="1:7" x14ac:dyDescent="0.25">
      <c r="A2146" s="19" t="s">
        <v>68</v>
      </c>
      <c r="B2146" s="22">
        <v>31</v>
      </c>
      <c r="C2146" s="21" t="s">
        <v>79</v>
      </c>
      <c r="D2146" s="62" t="str">
        <f t="shared" si="267"/>
        <v>Только TONE31Амортизаторы SMARTBAND EXTREME</v>
      </c>
      <c r="E2146" s="21">
        <f>E2145*0.2</f>
        <v>6.2</v>
      </c>
      <c r="F2146" s="21"/>
      <c r="G2146" s="88"/>
    </row>
    <row r="2147" spans="1:7" x14ac:dyDescent="0.25">
      <c r="A2147" s="19" t="s">
        <v>68</v>
      </c>
      <c r="B2147" s="22">
        <v>31</v>
      </c>
      <c r="C2147" s="21" t="s">
        <v>77</v>
      </c>
      <c r="D2147" s="62" t="str">
        <f t="shared" si="267"/>
        <v>Только TONE31Держатели Амортизаторов SMARTBAND RACK</v>
      </c>
      <c r="E2147" s="21">
        <v>1</v>
      </c>
      <c r="F2147" s="21"/>
      <c r="G2147" s="88"/>
    </row>
    <row r="2148" spans="1:7" x14ac:dyDescent="0.25">
      <c r="A2148" s="19" t="s">
        <v>68</v>
      </c>
      <c r="B2148" s="22">
        <v>31</v>
      </c>
      <c r="C2148" s="21" t="s">
        <v>80</v>
      </c>
      <c r="D2148" s="62" t="str">
        <f t="shared" si="267"/>
        <v>Только TONE31Коврики MBX MAT</v>
      </c>
      <c r="E2148" s="21">
        <f>B2148</f>
        <v>31</v>
      </c>
      <c r="F2148" s="21"/>
      <c r="G2148" s="29"/>
    </row>
    <row r="2149" spans="1:7" ht="15.75" thickBot="1" x14ac:dyDescent="0.3">
      <c r="A2149" s="19" t="s">
        <v>68</v>
      </c>
      <c r="B2149" s="22">
        <v>31</v>
      </c>
      <c r="C2149" s="24" t="s">
        <v>88</v>
      </c>
      <c r="D2149" s="62" t="str">
        <f t="shared" si="267"/>
        <v>Только TONE31Держатели ковриков MBX MAT RACK</v>
      </c>
      <c r="E2149" s="24">
        <v>1</v>
      </c>
      <c r="F2149" s="24"/>
      <c r="G2149" s="33" t="s">
        <v>19</v>
      </c>
    </row>
    <row r="2150" spans="1:7" ht="15.75" thickBot="1" x14ac:dyDescent="0.3">
      <c r="A2150" s="19" t="s">
        <v>68</v>
      </c>
      <c r="B2150" s="22">
        <v>31</v>
      </c>
      <c r="C2150" s="21"/>
      <c r="D2150" s="62" t="str">
        <f t="shared" si="267"/>
        <v>Только TONE31</v>
      </c>
      <c r="E2150" s="21"/>
      <c r="F2150" s="21"/>
      <c r="G2150" s="29"/>
    </row>
    <row r="2151" spans="1:7" ht="14.65" customHeight="1" x14ac:dyDescent="0.25">
      <c r="A2151" s="19" t="s">
        <v>68</v>
      </c>
      <c r="B2151" s="22">
        <v>32</v>
      </c>
      <c r="C2151" s="39" t="s">
        <v>71</v>
      </c>
      <c r="D2151" s="62" t="str">
        <f t="shared" si="267"/>
        <v>Только TONE32Дополнительные весовые диски 1 кг</v>
      </c>
      <c r="E2151" s="21">
        <f>B2151*2</f>
        <v>64</v>
      </c>
      <c r="F2151" s="21"/>
      <c r="G2151" s="87" t="s">
        <v>21</v>
      </c>
    </row>
    <row r="2152" spans="1:7" x14ac:dyDescent="0.25">
      <c r="A2152" s="19" t="s">
        <v>68</v>
      </c>
      <c r="B2152" s="22">
        <v>32</v>
      </c>
      <c r="C2152" s="39" t="s">
        <v>72</v>
      </c>
      <c r="D2152" s="62" t="str">
        <f t="shared" si="267"/>
        <v>Только TONE32Дополнительные весовые диски 2,5 кг</v>
      </c>
      <c r="E2152" s="21">
        <f>B2152</f>
        <v>32</v>
      </c>
      <c r="F2152" s="21"/>
      <c r="G2152" s="88"/>
    </row>
    <row r="2153" spans="1:7" x14ac:dyDescent="0.25">
      <c r="A2153" s="19" t="s">
        <v>68</v>
      </c>
      <c r="B2153" s="22">
        <v>32</v>
      </c>
      <c r="C2153" s="39" t="s">
        <v>74</v>
      </c>
      <c r="D2153" s="62" t="str">
        <f t="shared" si="267"/>
        <v>Только TONE32Весовые диски 3,7 кг</v>
      </c>
      <c r="E2153" s="21">
        <f>E2152/2</f>
        <v>16</v>
      </c>
      <c r="F2153" s="21"/>
      <c r="G2153" s="88"/>
    </row>
    <row r="2154" spans="1:7" x14ac:dyDescent="0.25">
      <c r="A2154" s="19" t="s">
        <v>68</v>
      </c>
      <c r="B2154" s="22">
        <v>32</v>
      </c>
      <c r="C2154" s="39" t="s">
        <v>73</v>
      </c>
      <c r="D2154" s="62" t="str">
        <f t="shared" si="267"/>
        <v>Только TONE32Дополнительные весовые диски 5 кг</v>
      </c>
      <c r="E2154" s="21">
        <f>B2154/3</f>
        <v>10.666666666666666</v>
      </c>
      <c r="F2154" s="21"/>
      <c r="G2154" s="88"/>
    </row>
    <row r="2155" spans="1:7" x14ac:dyDescent="0.25">
      <c r="A2155" s="19" t="s">
        <v>68</v>
      </c>
      <c r="B2155" s="22">
        <v>32</v>
      </c>
      <c r="C2155" s="21" t="s">
        <v>78</v>
      </c>
      <c r="D2155" s="62" t="str">
        <f t="shared" si="267"/>
        <v>Только TONE32Амортизаторы SMARTBAND</v>
      </c>
      <c r="E2155" s="21">
        <f>B2155</f>
        <v>32</v>
      </c>
      <c r="F2155" s="21"/>
      <c r="G2155" s="88"/>
    </row>
    <row r="2156" spans="1:7" x14ac:dyDescent="0.25">
      <c r="A2156" s="19" t="s">
        <v>68</v>
      </c>
      <c r="B2156" s="22">
        <v>32</v>
      </c>
      <c r="C2156" s="21" t="s">
        <v>79</v>
      </c>
      <c r="D2156" s="62" t="str">
        <f t="shared" si="267"/>
        <v>Только TONE32Амортизаторы SMARTBAND EXTREME</v>
      </c>
      <c r="E2156" s="21">
        <f>E2155*0.2</f>
        <v>6.4</v>
      </c>
      <c r="F2156" s="21"/>
      <c r="G2156" s="88"/>
    </row>
    <row r="2157" spans="1:7" x14ac:dyDescent="0.25">
      <c r="A2157" s="19" t="s">
        <v>68</v>
      </c>
      <c r="B2157" s="22">
        <v>32</v>
      </c>
      <c r="C2157" s="21" t="s">
        <v>77</v>
      </c>
      <c r="D2157" s="62" t="str">
        <f t="shared" si="267"/>
        <v>Только TONE32Держатели Амортизаторов SMARTBAND RACK</v>
      </c>
      <c r="E2157" s="21">
        <v>1</v>
      </c>
      <c r="F2157" s="21"/>
      <c r="G2157" s="88"/>
    </row>
    <row r="2158" spans="1:7" x14ac:dyDescent="0.25">
      <c r="A2158" s="19" t="s">
        <v>68</v>
      </c>
      <c r="B2158" s="22">
        <v>32</v>
      </c>
      <c r="C2158" s="21" t="s">
        <v>80</v>
      </c>
      <c r="D2158" s="62" t="str">
        <f t="shared" si="267"/>
        <v>Только TONE32Коврики MBX MAT</v>
      </c>
      <c r="E2158" s="21">
        <f>B2158</f>
        <v>32</v>
      </c>
      <c r="F2158" s="21"/>
      <c r="G2158" s="29"/>
    </row>
    <row r="2159" spans="1:7" ht="15.75" thickBot="1" x14ac:dyDescent="0.3">
      <c r="A2159" s="19" t="s">
        <v>68</v>
      </c>
      <c r="B2159" s="22">
        <v>32</v>
      </c>
      <c r="C2159" s="24" t="s">
        <v>88</v>
      </c>
      <c r="D2159" s="62" t="str">
        <f t="shared" si="267"/>
        <v>Только TONE32Держатели ковриков MBX MAT RACK</v>
      </c>
      <c r="E2159" s="24">
        <v>1</v>
      </c>
      <c r="F2159" s="24"/>
      <c r="G2159" s="33" t="s">
        <v>19</v>
      </c>
    </row>
    <row r="2160" spans="1:7" ht="15.75" thickBot="1" x14ac:dyDescent="0.3">
      <c r="A2160" s="19" t="s">
        <v>68</v>
      </c>
      <c r="B2160" s="22">
        <v>32</v>
      </c>
      <c r="C2160" s="21"/>
      <c r="D2160" s="62" t="str">
        <f t="shared" si="267"/>
        <v>Только TONE32</v>
      </c>
      <c r="E2160" s="21"/>
      <c r="F2160" s="21"/>
      <c r="G2160" s="29"/>
    </row>
    <row r="2161" spans="1:7" ht="14.65" customHeight="1" x14ac:dyDescent="0.25">
      <c r="A2161" s="19" t="s">
        <v>68</v>
      </c>
      <c r="B2161" s="22">
        <v>33</v>
      </c>
      <c r="C2161" s="39" t="s">
        <v>71</v>
      </c>
      <c r="D2161" s="62" t="str">
        <f t="shared" si="267"/>
        <v>Только TONE33Дополнительные весовые диски 1 кг</v>
      </c>
      <c r="E2161" s="21">
        <f>B2161*2</f>
        <v>66</v>
      </c>
      <c r="F2161" s="21"/>
      <c r="G2161" s="87" t="s">
        <v>21</v>
      </c>
    </row>
    <row r="2162" spans="1:7" x14ac:dyDescent="0.25">
      <c r="A2162" s="19" t="s">
        <v>68</v>
      </c>
      <c r="B2162" s="22">
        <v>33</v>
      </c>
      <c r="C2162" s="39" t="s">
        <v>72</v>
      </c>
      <c r="D2162" s="62" t="str">
        <f t="shared" si="267"/>
        <v>Только TONE33Дополнительные весовые диски 2,5 кг</v>
      </c>
      <c r="E2162" s="21">
        <f>B2162</f>
        <v>33</v>
      </c>
      <c r="F2162" s="21"/>
      <c r="G2162" s="88"/>
    </row>
    <row r="2163" spans="1:7" x14ac:dyDescent="0.25">
      <c r="A2163" s="19" t="s">
        <v>68</v>
      </c>
      <c r="B2163" s="22">
        <v>33</v>
      </c>
      <c r="C2163" s="39" t="s">
        <v>74</v>
      </c>
      <c r="D2163" s="62" t="str">
        <f t="shared" si="267"/>
        <v>Только TONE33Весовые диски 3,7 кг</v>
      </c>
      <c r="E2163" s="21">
        <f>E2162/2</f>
        <v>16.5</v>
      </c>
      <c r="F2163" s="21"/>
      <c r="G2163" s="88"/>
    </row>
    <row r="2164" spans="1:7" x14ac:dyDescent="0.25">
      <c r="A2164" s="19" t="s">
        <v>68</v>
      </c>
      <c r="B2164" s="22">
        <v>33</v>
      </c>
      <c r="C2164" s="39" t="s">
        <v>73</v>
      </c>
      <c r="D2164" s="62" t="str">
        <f t="shared" si="267"/>
        <v>Только TONE33Дополнительные весовые диски 5 кг</v>
      </c>
      <c r="E2164" s="21">
        <f>B2164/3</f>
        <v>11</v>
      </c>
      <c r="F2164" s="21"/>
      <c r="G2164" s="88"/>
    </row>
    <row r="2165" spans="1:7" x14ac:dyDescent="0.25">
      <c r="A2165" s="19" t="s">
        <v>68</v>
      </c>
      <c r="B2165" s="22">
        <v>33</v>
      </c>
      <c r="C2165" s="21" t="s">
        <v>78</v>
      </c>
      <c r="D2165" s="62" t="str">
        <f t="shared" si="267"/>
        <v>Только TONE33Амортизаторы SMARTBAND</v>
      </c>
      <c r="E2165" s="21">
        <f>B2165</f>
        <v>33</v>
      </c>
      <c r="F2165" s="21"/>
      <c r="G2165" s="88"/>
    </row>
    <row r="2166" spans="1:7" x14ac:dyDescent="0.25">
      <c r="A2166" s="19" t="s">
        <v>68</v>
      </c>
      <c r="B2166" s="22">
        <v>33</v>
      </c>
      <c r="C2166" s="21" t="s">
        <v>79</v>
      </c>
      <c r="D2166" s="62" t="str">
        <f t="shared" si="267"/>
        <v>Только TONE33Амортизаторы SMARTBAND EXTREME</v>
      </c>
      <c r="E2166" s="21">
        <f>E2165*0.2</f>
        <v>6.6000000000000005</v>
      </c>
      <c r="F2166" s="21"/>
      <c r="G2166" s="88"/>
    </row>
    <row r="2167" spans="1:7" x14ac:dyDescent="0.25">
      <c r="A2167" s="19" t="s">
        <v>68</v>
      </c>
      <c r="B2167" s="22">
        <v>33</v>
      </c>
      <c r="C2167" s="21" t="s">
        <v>77</v>
      </c>
      <c r="D2167" s="62" t="str">
        <f t="shared" si="267"/>
        <v>Только TONE33Держатели Амортизаторов SMARTBAND RACK</v>
      </c>
      <c r="E2167" s="21">
        <v>1</v>
      </c>
      <c r="F2167" s="21"/>
      <c r="G2167" s="88"/>
    </row>
    <row r="2168" spans="1:7" x14ac:dyDescent="0.25">
      <c r="A2168" s="19" t="s">
        <v>68</v>
      </c>
      <c r="B2168" s="22">
        <v>33</v>
      </c>
      <c r="C2168" s="21" t="s">
        <v>80</v>
      </c>
      <c r="D2168" s="62" t="str">
        <f t="shared" si="267"/>
        <v>Только TONE33Коврики MBX MAT</v>
      </c>
      <c r="E2168" s="21">
        <f>B2168</f>
        <v>33</v>
      </c>
      <c r="F2168" s="21"/>
      <c r="G2168" s="29"/>
    </row>
    <row r="2169" spans="1:7" ht="15.75" thickBot="1" x14ac:dyDescent="0.3">
      <c r="A2169" s="19" t="s">
        <v>68</v>
      </c>
      <c r="B2169" s="22">
        <v>33</v>
      </c>
      <c r="C2169" s="24" t="s">
        <v>88</v>
      </c>
      <c r="D2169" s="62" t="str">
        <f t="shared" si="267"/>
        <v>Только TONE33Держатели ковриков MBX MAT RACK</v>
      </c>
      <c r="E2169" s="24">
        <v>1</v>
      </c>
      <c r="F2169" s="24"/>
      <c r="G2169" s="33" t="s">
        <v>19</v>
      </c>
    </row>
    <row r="2170" spans="1:7" ht="15.75" thickBot="1" x14ac:dyDescent="0.3">
      <c r="A2170" s="19" t="s">
        <v>68</v>
      </c>
      <c r="B2170" s="22">
        <v>33</v>
      </c>
      <c r="C2170" s="21"/>
      <c r="D2170" s="62" t="str">
        <f t="shared" si="267"/>
        <v>Только TONE33</v>
      </c>
      <c r="E2170" s="21"/>
      <c r="F2170" s="21"/>
      <c r="G2170" s="29"/>
    </row>
    <row r="2171" spans="1:7" ht="14.65" customHeight="1" x14ac:dyDescent="0.25">
      <c r="A2171" s="19" t="s">
        <v>68</v>
      </c>
      <c r="B2171" s="22">
        <v>34</v>
      </c>
      <c r="C2171" s="39" t="s">
        <v>71</v>
      </c>
      <c r="D2171" s="62" t="str">
        <f t="shared" si="267"/>
        <v>Только TONE34Дополнительные весовые диски 1 кг</v>
      </c>
      <c r="E2171" s="21">
        <f>B2171*2</f>
        <v>68</v>
      </c>
      <c r="F2171" s="21"/>
      <c r="G2171" s="87" t="s">
        <v>21</v>
      </c>
    </row>
    <row r="2172" spans="1:7" x14ac:dyDescent="0.25">
      <c r="A2172" s="19" t="s">
        <v>68</v>
      </c>
      <c r="B2172" s="22">
        <v>34</v>
      </c>
      <c r="C2172" s="39" t="s">
        <v>72</v>
      </c>
      <c r="D2172" s="62" t="str">
        <f t="shared" si="267"/>
        <v>Только TONE34Дополнительные весовые диски 2,5 кг</v>
      </c>
      <c r="E2172" s="21">
        <f>B2172</f>
        <v>34</v>
      </c>
      <c r="F2172" s="21"/>
      <c r="G2172" s="88"/>
    </row>
    <row r="2173" spans="1:7" x14ac:dyDescent="0.25">
      <c r="A2173" s="19" t="s">
        <v>68</v>
      </c>
      <c r="B2173" s="22">
        <v>34</v>
      </c>
      <c r="C2173" s="39" t="s">
        <v>74</v>
      </c>
      <c r="D2173" s="62" t="str">
        <f t="shared" si="267"/>
        <v>Только TONE34Весовые диски 3,7 кг</v>
      </c>
      <c r="E2173" s="21">
        <f>E2172/2</f>
        <v>17</v>
      </c>
      <c r="F2173" s="21"/>
      <c r="G2173" s="88"/>
    </row>
    <row r="2174" spans="1:7" x14ac:dyDescent="0.25">
      <c r="A2174" s="19" t="s">
        <v>68</v>
      </c>
      <c r="B2174" s="22">
        <v>34</v>
      </c>
      <c r="C2174" s="39" t="s">
        <v>73</v>
      </c>
      <c r="D2174" s="62" t="str">
        <f t="shared" si="267"/>
        <v>Только TONE34Дополнительные весовые диски 5 кг</v>
      </c>
      <c r="E2174" s="21">
        <f>B2174/3</f>
        <v>11.333333333333334</v>
      </c>
      <c r="F2174" s="21"/>
      <c r="G2174" s="88"/>
    </row>
    <row r="2175" spans="1:7" x14ac:dyDescent="0.25">
      <c r="A2175" s="19" t="s">
        <v>68</v>
      </c>
      <c r="B2175" s="22">
        <v>34</v>
      </c>
      <c r="C2175" s="21" t="s">
        <v>78</v>
      </c>
      <c r="D2175" s="62" t="str">
        <f t="shared" si="267"/>
        <v>Только TONE34Амортизаторы SMARTBAND</v>
      </c>
      <c r="E2175" s="21">
        <f>B2175</f>
        <v>34</v>
      </c>
      <c r="F2175" s="21"/>
      <c r="G2175" s="88"/>
    </row>
    <row r="2176" spans="1:7" x14ac:dyDescent="0.25">
      <c r="A2176" s="19" t="s">
        <v>68</v>
      </c>
      <c r="B2176" s="22">
        <v>34</v>
      </c>
      <c r="C2176" s="21" t="s">
        <v>79</v>
      </c>
      <c r="D2176" s="62" t="str">
        <f t="shared" si="267"/>
        <v>Только TONE34Амортизаторы SMARTBAND EXTREME</v>
      </c>
      <c r="E2176" s="21">
        <f>E2175*0.2</f>
        <v>6.8000000000000007</v>
      </c>
      <c r="F2176" s="21"/>
      <c r="G2176" s="88"/>
    </row>
    <row r="2177" spans="1:7" x14ac:dyDescent="0.25">
      <c r="A2177" s="19" t="s">
        <v>68</v>
      </c>
      <c r="B2177" s="22">
        <v>34</v>
      </c>
      <c r="C2177" s="21" t="s">
        <v>77</v>
      </c>
      <c r="D2177" s="62" t="str">
        <f t="shared" si="267"/>
        <v>Только TONE34Держатели Амортизаторов SMARTBAND RACK</v>
      </c>
      <c r="E2177" s="21">
        <v>1</v>
      </c>
      <c r="F2177" s="21"/>
      <c r="G2177" s="88"/>
    </row>
    <row r="2178" spans="1:7" x14ac:dyDescent="0.25">
      <c r="A2178" s="19" t="s">
        <v>68</v>
      </c>
      <c r="B2178" s="22">
        <v>34</v>
      </c>
      <c r="C2178" s="21" t="s">
        <v>80</v>
      </c>
      <c r="D2178" s="62" t="str">
        <f t="shared" si="267"/>
        <v>Только TONE34Коврики MBX MAT</v>
      </c>
      <c r="E2178" s="21">
        <f>B2178</f>
        <v>34</v>
      </c>
      <c r="F2178" s="21"/>
      <c r="G2178" s="29"/>
    </row>
    <row r="2179" spans="1:7" ht="15.75" thickBot="1" x14ac:dyDescent="0.3">
      <c r="A2179" s="19" t="s">
        <v>68</v>
      </c>
      <c r="B2179" s="22">
        <v>34</v>
      </c>
      <c r="C2179" s="24" t="s">
        <v>88</v>
      </c>
      <c r="D2179" s="62" t="str">
        <f t="shared" si="267"/>
        <v>Только TONE34Держатели ковриков MBX MAT RACK</v>
      </c>
      <c r="E2179" s="24">
        <v>1</v>
      </c>
      <c r="F2179" s="24"/>
      <c r="G2179" s="33" t="s">
        <v>19</v>
      </c>
    </row>
    <row r="2180" spans="1:7" ht="15.75" thickBot="1" x14ac:dyDescent="0.3">
      <c r="A2180" s="19" t="s">
        <v>68</v>
      </c>
      <c r="B2180" s="22">
        <v>34</v>
      </c>
      <c r="C2180" s="21"/>
      <c r="D2180" s="62" t="str">
        <f t="shared" si="267"/>
        <v>Только TONE34</v>
      </c>
      <c r="E2180" s="21"/>
      <c r="F2180" s="21"/>
      <c r="G2180" s="29"/>
    </row>
    <row r="2181" spans="1:7" ht="14.65" customHeight="1" x14ac:dyDescent="0.25">
      <c r="A2181" s="19" t="s">
        <v>68</v>
      </c>
      <c r="B2181" s="22">
        <v>35</v>
      </c>
      <c r="C2181" s="39" t="s">
        <v>71</v>
      </c>
      <c r="D2181" s="62" t="str">
        <f t="shared" si="267"/>
        <v>Только TONE35Дополнительные весовые диски 1 кг</v>
      </c>
      <c r="E2181" s="21">
        <f>B2181*2</f>
        <v>70</v>
      </c>
      <c r="F2181" s="21"/>
      <c r="G2181" s="87" t="s">
        <v>21</v>
      </c>
    </row>
    <row r="2182" spans="1:7" x14ac:dyDescent="0.25">
      <c r="A2182" s="19" t="s">
        <v>68</v>
      </c>
      <c r="B2182" s="22">
        <v>35</v>
      </c>
      <c r="C2182" s="39" t="s">
        <v>72</v>
      </c>
      <c r="D2182" s="62" t="str">
        <f t="shared" si="267"/>
        <v>Только TONE35Дополнительные весовые диски 2,5 кг</v>
      </c>
      <c r="E2182" s="21">
        <f>B2182</f>
        <v>35</v>
      </c>
      <c r="F2182" s="21"/>
      <c r="G2182" s="88"/>
    </row>
    <row r="2183" spans="1:7" x14ac:dyDescent="0.25">
      <c r="A2183" s="19" t="s">
        <v>68</v>
      </c>
      <c r="B2183" s="22">
        <v>35</v>
      </c>
      <c r="C2183" s="39" t="s">
        <v>74</v>
      </c>
      <c r="D2183" s="62" t="str">
        <f t="shared" si="267"/>
        <v>Только TONE35Весовые диски 3,7 кг</v>
      </c>
      <c r="E2183" s="21">
        <f>E2182/2</f>
        <v>17.5</v>
      </c>
      <c r="F2183" s="21"/>
      <c r="G2183" s="88"/>
    </row>
    <row r="2184" spans="1:7" x14ac:dyDescent="0.25">
      <c r="A2184" s="19" t="s">
        <v>68</v>
      </c>
      <c r="B2184" s="22">
        <v>35</v>
      </c>
      <c r="C2184" s="39" t="s">
        <v>73</v>
      </c>
      <c r="D2184" s="62" t="str">
        <f t="shared" si="267"/>
        <v>Только TONE35Дополнительные весовые диски 5 кг</v>
      </c>
      <c r="E2184" s="21">
        <f>B2184/3</f>
        <v>11.666666666666666</v>
      </c>
      <c r="F2184" s="21"/>
      <c r="G2184" s="88"/>
    </row>
    <row r="2185" spans="1:7" x14ac:dyDescent="0.25">
      <c r="A2185" s="19" t="s">
        <v>68</v>
      </c>
      <c r="B2185" s="22">
        <v>35</v>
      </c>
      <c r="C2185" s="21" t="s">
        <v>78</v>
      </c>
      <c r="D2185" s="62" t="str">
        <f t="shared" si="267"/>
        <v>Только TONE35Амортизаторы SMARTBAND</v>
      </c>
      <c r="E2185" s="21">
        <f>B2185</f>
        <v>35</v>
      </c>
      <c r="F2185" s="21"/>
      <c r="G2185" s="88"/>
    </row>
    <row r="2186" spans="1:7" x14ac:dyDescent="0.25">
      <c r="A2186" s="19" t="s">
        <v>68</v>
      </c>
      <c r="B2186" s="22">
        <v>35</v>
      </c>
      <c r="C2186" s="21" t="s">
        <v>79</v>
      </c>
      <c r="D2186" s="62" t="str">
        <f t="shared" si="267"/>
        <v>Только TONE35Амортизаторы SMARTBAND EXTREME</v>
      </c>
      <c r="E2186" s="21">
        <f>E2185*0.2</f>
        <v>7</v>
      </c>
      <c r="F2186" s="21"/>
      <c r="G2186" s="88"/>
    </row>
    <row r="2187" spans="1:7" x14ac:dyDescent="0.25">
      <c r="A2187" s="19" t="s">
        <v>68</v>
      </c>
      <c r="B2187" s="22">
        <v>35</v>
      </c>
      <c r="C2187" s="21" t="s">
        <v>77</v>
      </c>
      <c r="D2187" s="62" t="str">
        <f t="shared" si="267"/>
        <v>Только TONE35Держатели Амортизаторов SMARTBAND RACK</v>
      </c>
      <c r="E2187" s="21">
        <v>1</v>
      </c>
      <c r="F2187" s="21"/>
      <c r="G2187" s="88"/>
    </row>
    <row r="2188" spans="1:7" x14ac:dyDescent="0.25">
      <c r="A2188" s="19" t="s">
        <v>68</v>
      </c>
      <c r="B2188" s="22">
        <v>35</v>
      </c>
      <c r="C2188" s="21" t="s">
        <v>80</v>
      </c>
      <c r="D2188" s="62" t="str">
        <f t="shared" si="267"/>
        <v>Только TONE35Коврики MBX MAT</v>
      </c>
      <c r="E2188" s="21">
        <f>B2188</f>
        <v>35</v>
      </c>
      <c r="F2188" s="21"/>
      <c r="G2188" s="29"/>
    </row>
    <row r="2189" spans="1:7" ht="15.75" thickBot="1" x14ac:dyDescent="0.3">
      <c r="A2189" s="19" t="s">
        <v>68</v>
      </c>
      <c r="B2189" s="22">
        <v>35</v>
      </c>
      <c r="C2189" s="24" t="s">
        <v>88</v>
      </c>
      <c r="D2189" s="62" t="str">
        <f t="shared" si="267"/>
        <v>Только TONE35Держатели ковриков MBX MAT RACK</v>
      </c>
      <c r="E2189" s="24">
        <v>1</v>
      </c>
      <c r="F2189" s="24"/>
      <c r="G2189" s="33" t="s">
        <v>19</v>
      </c>
    </row>
    <row r="2190" spans="1:7" ht="15.75" thickBot="1" x14ac:dyDescent="0.3">
      <c r="A2190" s="19" t="s">
        <v>68</v>
      </c>
      <c r="B2190" s="22">
        <v>35</v>
      </c>
      <c r="C2190" s="21"/>
      <c r="D2190" s="62" t="str">
        <f t="shared" si="267"/>
        <v>Только TONE35</v>
      </c>
      <c r="E2190" s="21"/>
      <c r="F2190" s="21"/>
      <c r="G2190" s="29"/>
    </row>
    <row r="2191" spans="1:7" ht="14.65" customHeight="1" x14ac:dyDescent="0.25">
      <c r="A2191" s="19" t="s">
        <v>68</v>
      </c>
      <c r="B2191" s="22">
        <v>36</v>
      </c>
      <c r="C2191" s="39" t="s">
        <v>71</v>
      </c>
      <c r="D2191" s="62" t="str">
        <f t="shared" si="267"/>
        <v>Только TONE36Дополнительные весовые диски 1 кг</v>
      </c>
      <c r="E2191" s="21">
        <f>B2191*2</f>
        <v>72</v>
      </c>
      <c r="F2191" s="21"/>
      <c r="G2191" s="87" t="s">
        <v>21</v>
      </c>
    </row>
    <row r="2192" spans="1:7" x14ac:dyDescent="0.25">
      <c r="A2192" s="19" t="s">
        <v>68</v>
      </c>
      <c r="B2192" s="22">
        <v>36</v>
      </c>
      <c r="C2192" s="39" t="s">
        <v>72</v>
      </c>
      <c r="D2192" s="62" t="str">
        <f t="shared" si="267"/>
        <v>Только TONE36Дополнительные весовые диски 2,5 кг</v>
      </c>
      <c r="E2192" s="21">
        <f>B2192</f>
        <v>36</v>
      </c>
      <c r="F2192" s="21"/>
      <c r="G2192" s="88"/>
    </row>
    <row r="2193" spans="1:7" x14ac:dyDescent="0.25">
      <c r="A2193" s="19" t="s">
        <v>68</v>
      </c>
      <c r="B2193" s="22">
        <v>36</v>
      </c>
      <c r="C2193" s="39" t="s">
        <v>74</v>
      </c>
      <c r="D2193" s="62" t="str">
        <f t="shared" si="267"/>
        <v>Только TONE36Весовые диски 3,7 кг</v>
      </c>
      <c r="E2193" s="21">
        <f>E2192/2</f>
        <v>18</v>
      </c>
      <c r="F2193" s="21"/>
      <c r="G2193" s="88"/>
    </row>
    <row r="2194" spans="1:7" x14ac:dyDescent="0.25">
      <c r="A2194" s="19" t="s">
        <v>68</v>
      </c>
      <c r="B2194" s="22">
        <v>36</v>
      </c>
      <c r="C2194" s="39" t="s">
        <v>73</v>
      </c>
      <c r="D2194" s="62" t="str">
        <f t="shared" si="267"/>
        <v>Только TONE36Дополнительные весовые диски 5 кг</v>
      </c>
      <c r="E2194" s="21">
        <f>B2194/3</f>
        <v>12</v>
      </c>
      <c r="F2194" s="21"/>
      <c r="G2194" s="88"/>
    </row>
    <row r="2195" spans="1:7" x14ac:dyDescent="0.25">
      <c r="A2195" s="19" t="s">
        <v>68</v>
      </c>
      <c r="B2195" s="22">
        <v>36</v>
      </c>
      <c r="C2195" s="21" t="s">
        <v>78</v>
      </c>
      <c r="D2195" s="62" t="str">
        <f t="shared" si="267"/>
        <v>Только TONE36Амортизаторы SMARTBAND</v>
      </c>
      <c r="E2195" s="21">
        <f>B2195</f>
        <v>36</v>
      </c>
      <c r="F2195" s="21"/>
      <c r="G2195" s="88"/>
    </row>
    <row r="2196" spans="1:7" x14ac:dyDescent="0.25">
      <c r="A2196" s="19" t="s">
        <v>68</v>
      </c>
      <c r="B2196" s="22">
        <v>36</v>
      </c>
      <c r="C2196" s="21" t="s">
        <v>79</v>
      </c>
      <c r="D2196" s="62" t="str">
        <f t="shared" si="267"/>
        <v>Только TONE36Амортизаторы SMARTBAND EXTREME</v>
      </c>
      <c r="E2196" s="21">
        <f>E2195*0.2</f>
        <v>7.2</v>
      </c>
      <c r="F2196" s="21"/>
      <c r="G2196" s="88"/>
    </row>
    <row r="2197" spans="1:7" x14ac:dyDescent="0.25">
      <c r="A2197" s="19" t="s">
        <v>68</v>
      </c>
      <c r="B2197" s="22">
        <v>36</v>
      </c>
      <c r="C2197" s="21" t="s">
        <v>77</v>
      </c>
      <c r="D2197" s="62" t="str">
        <f t="shared" si="267"/>
        <v>Только TONE36Держатели Амортизаторов SMARTBAND RACK</v>
      </c>
      <c r="E2197" s="21">
        <v>1</v>
      </c>
      <c r="F2197" s="21"/>
      <c r="G2197" s="88"/>
    </row>
    <row r="2198" spans="1:7" x14ac:dyDescent="0.25">
      <c r="A2198" s="19" t="s">
        <v>68</v>
      </c>
      <c r="B2198" s="22">
        <v>36</v>
      </c>
      <c r="C2198" s="21" t="s">
        <v>80</v>
      </c>
      <c r="D2198" s="62" t="str">
        <f t="shared" si="267"/>
        <v>Только TONE36Коврики MBX MAT</v>
      </c>
      <c r="E2198" s="21">
        <f>B2198</f>
        <v>36</v>
      </c>
      <c r="F2198" s="21"/>
      <c r="G2198" s="29"/>
    </row>
    <row r="2199" spans="1:7" ht="15.75" thickBot="1" x14ac:dyDescent="0.3">
      <c r="A2199" s="19" t="s">
        <v>68</v>
      </c>
      <c r="B2199" s="22">
        <v>36</v>
      </c>
      <c r="C2199" s="24" t="s">
        <v>88</v>
      </c>
      <c r="D2199" s="62" t="str">
        <f t="shared" si="267"/>
        <v>Только TONE36Держатели ковриков MBX MAT RACK</v>
      </c>
      <c r="E2199" s="24">
        <v>1</v>
      </c>
      <c r="F2199" s="24"/>
      <c r="G2199" s="33" t="s">
        <v>19</v>
      </c>
    </row>
    <row r="2200" spans="1:7" x14ac:dyDescent="0.25">
      <c r="A2200" s="19" t="s">
        <v>68</v>
      </c>
      <c r="B2200" s="22">
        <v>36</v>
      </c>
      <c r="C2200" s="21"/>
      <c r="D2200" s="62" t="str">
        <f t="shared" si="267"/>
        <v>Только TONE36</v>
      </c>
      <c r="E2200" s="21"/>
      <c r="F2200" s="21"/>
      <c r="G2200" s="29"/>
    </row>
    <row r="2201" spans="1:7" x14ac:dyDescent="0.25">
      <c r="A2201" s="19" t="s">
        <v>69</v>
      </c>
      <c r="B2201" s="20">
        <v>60</v>
      </c>
      <c r="C2201" s="40" t="s">
        <v>80</v>
      </c>
      <c r="D2201" s="62" t="str">
        <f t="shared" si="267"/>
        <v>BODYBALANCE или YOGA60Коврики MBX MAT</v>
      </c>
      <c r="E2201" s="45">
        <f>B2201</f>
        <v>60</v>
      </c>
      <c r="F2201" s="19"/>
      <c r="G2201" s="19" t="s">
        <v>22</v>
      </c>
    </row>
    <row r="2202" spans="1:7" ht="15.75" thickBot="1" x14ac:dyDescent="0.3">
      <c r="A2202" s="19" t="s">
        <v>69</v>
      </c>
      <c r="B2202" s="20">
        <v>60</v>
      </c>
      <c r="C2202" s="24" t="s">
        <v>88</v>
      </c>
      <c r="D2202" s="62" t="str">
        <f t="shared" si="267"/>
        <v>BODYBALANCE или YOGA60Держатели ковриков MBX MAT RACK</v>
      </c>
      <c r="E2202" s="45">
        <v>2</v>
      </c>
      <c r="F2202" s="24"/>
      <c r="G2202" s="24" t="s">
        <v>29</v>
      </c>
    </row>
    <row r="2203" spans="1:7" x14ac:dyDescent="0.25">
      <c r="A2203" s="19" t="s">
        <v>69</v>
      </c>
      <c r="B2203" s="20">
        <v>59</v>
      </c>
      <c r="C2203" s="40" t="s">
        <v>80</v>
      </c>
      <c r="D2203" s="62" t="str">
        <f t="shared" ref="D2203:D2216" si="268">A2203&amp;B2203&amp;C2203</f>
        <v>BODYBALANCE или YOGA59Коврики MBX MAT</v>
      </c>
      <c r="E2203" s="45">
        <f>B2203</f>
        <v>59</v>
      </c>
      <c r="F2203" s="19"/>
      <c r="G2203" s="19" t="s">
        <v>22</v>
      </c>
    </row>
    <row r="2204" spans="1:7" ht="15.75" thickBot="1" x14ac:dyDescent="0.3">
      <c r="A2204" s="19" t="s">
        <v>69</v>
      </c>
      <c r="B2204" s="20">
        <v>59</v>
      </c>
      <c r="C2204" s="24" t="s">
        <v>88</v>
      </c>
      <c r="D2204" s="62" t="str">
        <f t="shared" si="268"/>
        <v>BODYBALANCE или YOGA59Держатели ковриков MBX MAT RACK</v>
      </c>
      <c r="E2204" s="45">
        <v>2</v>
      </c>
      <c r="F2204" s="24"/>
      <c r="G2204" s="24" t="s">
        <v>29</v>
      </c>
    </row>
    <row r="2205" spans="1:7" x14ac:dyDescent="0.25">
      <c r="A2205" s="19" t="s">
        <v>69</v>
      </c>
      <c r="B2205" s="20">
        <v>58</v>
      </c>
      <c r="C2205" s="40" t="s">
        <v>80</v>
      </c>
      <c r="D2205" s="62" t="str">
        <f t="shared" si="268"/>
        <v>BODYBALANCE или YOGA58Коврики MBX MAT</v>
      </c>
      <c r="E2205" s="45">
        <f>B2205</f>
        <v>58</v>
      </c>
      <c r="F2205" s="19"/>
      <c r="G2205" s="19" t="s">
        <v>22</v>
      </c>
    </row>
    <row r="2206" spans="1:7" ht="15.75" thickBot="1" x14ac:dyDescent="0.3">
      <c r="A2206" s="19" t="s">
        <v>69</v>
      </c>
      <c r="B2206" s="20">
        <v>58</v>
      </c>
      <c r="C2206" s="24" t="s">
        <v>88</v>
      </c>
      <c r="D2206" s="62" t="str">
        <f t="shared" si="268"/>
        <v>BODYBALANCE или YOGA58Держатели ковриков MBX MAT RACK</v>
      </c>
      <c r="E2206" s="45">
        <v>2</v>
      </c>
      <c r="F2206" s="24"/>
      <c r="G2206" s="24" t="s">
        <v>29</v>
      </c>
    </row>
    <row r="2207" spans="1:7" x14ac:dyDescent="0.25">
      <c r="A2207" s="19" t="s">
        <v>69</v>
      </c>
      <c r="B2207" s="20">
        <v>57</v>
      </c>
      <c r="C2207" s="40" t="s">
        <v>80</v>
      </c>
      <c r="D2207" s="62" t="str">
        <f t="shared" si="268"/>
        <v>BODYBALANCE или YOGA57Коврики MBX MAT</v>
      </c>
      <c r="E2207" s="45">
        <f>B2207</f>
        <v>57</v>
      </c>
      <c r="F2207" s="19"/>
      <c r="G2207" s="19" t="s">
        <v>22</v>
      </c>
    </row>
    <row r="2208" spans="1:7" ht="15.75" thickBot="1" x14ac:dyDescent="0.3">
      <c r="A2208" s="19" t="s">
        <v>69</v>
      </c>
      <c r="B2208" s="20">
        <v>57</v>
      </c>
      <c r="C2208" s="24" t="s">
        <v>88</v>
      </c>
      <c r="D2208" s="62" t="str">
        <f t="shared" si="268"/>
        <v>BODYBALANCE или YOGA57Держатели ковриков MBX MAT RACK</v>
      </c>
      <c r="E2208" s="45">
        <v>2</v>
      </c>
      <c r="F2208" s="24"/>
      <c r="G2208" s="24" t="s">
        <v>29</v>
      </c>
    </row>
    <row r="2209" spans="1:7" x14ac:dyDescent="0.25">
      <c r="A2209" s="19" t="s">
        <v>69</v>
      </c>
      <c r="B2209" s="20">
        <v>56</v>
      </c>
      <c r="C2209" s="40" t="s">
        <v>80</v>
      </c>
      <c r="D2209" s="62" t="str">
        <f t="shared" si="268"/>
        <v>BODYBALANCE или YOGA56Коврики MBX MAT</v>
      </c>
      <c r="E2209" s="45">
        <f>B2209</f>
        <v>56</v>
      </c>
      <c r="F2209" s="19"/>
      <c r="G2209" s="19" t="s">
        <v>22</v>
      </c>
    </row>
    <row r="2210" spans="1:7" ht="15.75" thickBot="1" x14ac:dyDescent="0.3">
      <c r="A2210" s="19" t="s">
        <v>69</v>
      </c>
      <c r="B2210" s="20">
        <v>56</v>
      </c>
      <c r="C2210" s="24" t="s">
        <v>88</v>
      </c>
      <c r="D2210" s="62" t="str">
        <f t="shared" si="268"/>
        <v>BODYBALANCE или YOGA56Держатели ковриков MBX MAT RACK</v>
      </c>
      <c r="E2210" s="45">
        <v>2</v>
      </c>
      <c r="F2210" s="24"/>
      <c r="G2210" s="24" t="s">
        <v>29</v>
      </c>
    </row>
    <row r="2211" spans="1:7" x14ac:dyDescent="0.25">
      <c r="A2211" s="19" t="s">
        <v>69</v>
      </c>
      <c r="B2211" s="20">
        <v>55</v>
      </c>
      <c r="C2211" s="40" t="s">
        <v>80</v>
      </c>
      <c r="D2211" s="62" t="str">
        <f t="shared" si="268"/>
        <v>BODYBALANCE или YOGA55Коврики MBX MAT</v>
      </c>
      <c r="E2211" s="45">
        <f>B2211</f>
        <v>55</v>
      </c>
      <c r="F2211" s="19"/>
      <c r="G2211" s="19" t="s">
        <v>22</v>
      </c>
    </row>
    <row r="2212" spans="1:7" ht="15.75" thickBot="1" x14ac:dyDescent="0.3">
      <c r="A2212" s="19" t="s">
        <v>69</v>
      </c>
      <c r="B2212" s="20">
        <v>55</v>
      </c>
      <c r="C2212" s="24" t="s">
        <v>88</v>
      </c>
      <c r="D2212" s="62" t="str">
        <f t="shared" si="268"/>
        <v>BODYBALANCE или YOGA55Держатели ковриков MBX MAT RACK</v>
      </c>
      <c r="E2212" s="45">
        <v>2</v>
      </c>
      <c r="F2212" s="24"/>
      <c r="G2212" s="24" t="s">
        <v>29</v>
      </c>
    </row>
    <row r="2213" spans="1:7" x14ac:dyDescent="0.25">
      <c r="A2213" s="19" t="s">
        <v>69</v>
      </c>
      <c r="B2213" s="20">
        <v>54</v>
      </c>
      <c r="C2213" s="40" t="s">
        <v>80</v>
      </c>
      <c r="D2213" s="62" t="str">
        <f t="shared" si="268"/>
        <v>BODYBALANCE или YOGA54Коврики MBX MAT</v>
      </c>
      <c r="E2213" s="45">
        <f>B2213</f>
        <v>54</v>
      </c>
      <c r="F2213" s="19"/>
      <c r="G2213" s="19" t="s">
        <v>22</v>
      </c>
    </row>
    <row r="2214" spans="1:7" ht="15.75" thickBot="1" x14ac:dyDescent="0.3">
      <c r="A2214" s="19" t="s">
        <v>69</v>
      </c>
      <c r="B2214" s="20">
        <v>54</v>
      </c>
      <c r="C2214" s="24" t="s">
        <v>88</v>
      </c>
      <c r="D2214" s="62" t="str">
        <f t="shared" si="268"/>
        <v>BODYBALANCE или YOGA54Держатели ковриков MBX MAT RACK</v>
      </c>
      <c r="E2214" s="45">
        <v>2</v>
      </c>
      <c r="F2214" s="24"/>
      <c r="G2214" s="24" t="s">
        <v>29</v>
      </c>
    </row>
    <row r="2215" spans="1:7" x14ac:dyDescent="0.25">
      <c r="A2215" s="19" t="s">
        <v>69</v>
      </c>
      <c r="B2215" s="20">
        <v>53</v>
      </c>
      <c r="C2215" s="40" t="s">
        <v>80</v>
      </c>
      <c r="D2215" s="62" t="str">
        <f t="shared" si="268"/>
        <v>BODYBALANCE или YOGA53Коврики MBX MAT</v>
      </c>
      <c r="E2215" s="45">
        <f>B2215</f>
        <v>53</v>
      </c>
      <c r="F2215" s="19"/>
      <c r="G2215" s="19" t="s">
        <v>22</v>
      </c>
    </row>
    <row r="2216" spans="1:7" ht="15.75" thickBot="1" x14ac:dyDescent="0.3">
      <c r="A2216" s="19" t="s">
        <v>69</v>
      </c>
      <c r="B2216" s="20">
        <v>53</v>
      </c>
      <c r="C2216" s="24" t="s">
        <v>88</v>
      </c>
      <c r="D2216" s="62" t="str">
        <f t="shared" si="268"/>
        <v>BODYBALANCE или YOGA53Держатели ковриков MBX MAT RACK</v>
      </c>
      <c r="E2216" s="45">
        <v>2</v>
      </c>
      <c r="F2216" s="24"/>
      <c r="G2216" s="24" t="s">
        <v>29</v>
      </c>
    </row>
    <row r="2217" spans="1:7" x14ac:dyDescent="0.25">
      <c r="A2217" s="19" t="s">
        <v>69</v>
      </c>
      <c r="B2217" s="20">
        <v>52</v>
      </c>
      <c r="C2217" s="40" t="s">
        <v>80</v>
      </c>
      <c r="D2217" s="62" t="str">
        <f t="shared" ref="D2217:D2228" si="269">A2217&amp;B2217&amp;C2217</f>
        <v>BODYBALANCE или YOGA52Коврики MBX MAT</v>
      </c>
      <c r="E2217" s="45">
        <f>B2217</f>
        <v>52</v>
      </c>
      <c r="F2217" s="19"/>
      <c r="G2217" s="19" t="s">
        <v>22</v>
      </c>
    </row>
    <row r="2218" spans="1:7" ht="15.75" thickBot="1" x14ac:dyDescent="0.3">
      <c r="A2218" s="19" t="s">
        <v>69</v>
      </c>
      <c r="B2218" s="20">
        <v>52</v>
      </c>
      <c r="C2218" s="24" t="s">
        <v>88</v>
      </c>
      <c r="D2218" s="62" t="str">
        <f t="shared" si="269"/>
        <v>BODYBALANCE или YOGA52Держатели ковриков MBX MAT RACK</v>
      </c>
      <c r="E2218" s="45">
        <v>2</v>
      </c>
      <c r="F2218" s="24"/>
      <c r="G2218" s="24" t="s">
        <v>29</v>
      </c>
    </row>
    <row r="2219" spans="1:7" x14ac:dyDescent="0.25">
      <c r="A2219" s="19" t="s">
        <v>69</v>
      </c>
      <c r="B2219" s="20">
        <v>51</v>
      </c>
      <c r="C2219" s="40" t="s">
        <v>80</v>
      </c>
      <c r="D2219" s="62" t="str">
        <f t="shared" si="269"/>
        <v>BODYBALANCE или YOGA51Коврики MBX MAT</v>
      </c>
      <c r="E2219" s="45">
        <f>B2219</f>
        <v>51</v>
      </c>
      <c r="F2219" s="19"/>
      <c r="G2219" s="19" t="s">
        <v>22</v>
      </c>
    </row>
    <row r="2220" spans="1:7" ht="15.75" thickBot="1" x14ac:dyDescent="0.3">
      <c r="A2220" s="19" t="s">
        <v>69</v>
      </c>
      <c r="B2220" s="20">
        <v>51</v>
      </c>
      <c r="C2220" s="24" t="s">
        <v>88</v>
      </c>
      <c r="D2220" s="62" t="str">
        <f t="shared" si="269"/>
        <v>BODYBALANCE или YOGA51Держатели ковриков MBX MAT RACK</v>
      </c>
      <c r="E2220" s="45">
        <v>2</v>
      </c>
      <c r="F2220" s="24"/>
      <c r="G2220" s="24" t="s">
        <v>29</v>
      </c>
    </row>
    <row r="2221" spans="1:7" x14ac:dyDescent="0.25">
      <c r="A2221" s="19" t="s">
        <v>69</v>
      </c>
      <c r="B2221" s="20">
        <v>50</v>
      </c>
      <c r="C2221" s="40" t="s">
        <v>80</v>
      </c>
      <c r="D2221" s="62" t="str">
        <f t="shared" si="269"/>
        <v>BODYBALANCE или YOGA50Коврики MBX MAT</v>
      </c>
      <c r="E2221" s="45">
        <f>B2221</f>
        <v>50</v>
      </c>
      <c r="F2221" s="19"/>
      <c r="G2221" s="19" t="s">
        <v>22</v>
      </c>
    </row>
    <row r="2222" spans="1:7" ht="15.75" thickBot="1" x14ac:dyDescent="0.3">
      <c r="A2222" s="19" t="s">
        <v>69</v>
      </c>
      <c r="B2222" s="20">
        <v>50</v>
      </c>
      <c r="C2222" s="24" t="s">
        <v>88</v>
      </c>
      <c r="D2222" s="62" t="str">
        <f t="shared" si="269"/>
        <v>BODYBALANCE или YOGA50Держатели ковриков MBX MAT RACK</v>
      </c>
      <c r="E2222" s="45">
        <v>1</v>
      </c>
      <c r="F2222" s="24"/>
      <c r="G2222" s="24" t="s">
        <v>29</v>
      </c>
    </row>
    <row r="2223" spans="1:7" x14ac:dyDescent="0.25">
      <c r="A2223" s="19" t="s">
        <v>69</v>
      </c>
      <c r="B2223" s="20">
        <v>49</v>
      </c>
      <c r="C2223" s="40" t="s">
        <v>80</v>
      </c>
      <c r="D2223" s="62" t="str">
        <f t="shared" si="269"/>
        <v>BODYBALANCE или YOGA49Коврики MBX MAT</v>
      </c>
      <c r="E2223" s="45">
        <f>B2223</f>
        <v>49</v>
      </c>
      <c r="F2223" s="19"/>
      <c r="G2223" s="19" t="s">
        <v>22</v>
      </c>
    </row>
    <row r="2224" spans="1:7" ht="15.75" thickBot="1" x14ac:dyDescent="0.3">
      <c r="A2224" s="19" t="s">
        <v>69</v>
      </c>
      <c r="B2224" s="20">
        <v>49</v>
      </c>
      <c r="C2224" s="24" t="s">
        <v>88</v>
      </c>
      <c r="D2224" s="62" t="str">
        <f t="shared" si="269"/>
        <v>BODYBALANCE или YOGA49Держатели ковриков MBX MAT RACK</v>
      </c>
      <c r="E2224" s="45">
        <v>1</v>
      </c>
      <c r="F2224" s="24"/>
      <c r="G2224" s="24" t="s">
        <v>29</v>
      </c>
    </row>
    <row r="2225" spans="1:7" x14ac:dyDescent="0.25">
      <c r="A2225" s="19" t="s">
        <v>69</v>
      </c>
      <c r="B2225" s="20">
        <v>48</v>
      </c>
      <c r="C2225" s="40" t="s">
        <v>80</v>
      </c>
      <c r="D2225" s="62" t="str">
        <f t="shared" si="269"/>
        <v>BODYBALANCE или YOGA48Коврики MBX MAT</v>
      </c>
      <c r="E2225" s="45">
        <f>B2225</f>
        <v>48</v>
      </c>
      <c r="F2225" s="19"/>
      <c r="G2225" s="19" t="s">
        <v>22</v>
      </c>
    </row>
    <row r="2226" spans="1:7" ht="15.75" thickBot="1" x14ac:dyDescent="0.3">
      <c r="A2226" s="19" t="s">
        <v>69</v>
      </c>
      <c r="B2226" s="20">
        <v>48</v>
      </c>
      <c r="C2226" s="24" t="s">
        <v>88</v>
      </c>
      <c r="D2226" s="62" t="str">
        <f t="shared" si="269"/>
        <v>BODYBALANCE или YOGA48Держатели ковриков MBX MAT RACK</v>
      </c>
      <c r="E2226" s="45">
        <v>1</v>
      </c>
      <c r="F2226" s="24"/>
      <c r="G2226" s="24" t="s">
        <v>29</v>
      </c>
    </row>
    <row r="2227" spans="1:7" x14ac:dyDescent="0.25">
      <c r="A2227" s="19" t="s">
        <v>69</v>
      </c>
      <c r="B2227" s="20">
        <v>47</v>
      </c>
      <c r="C2227" s="40" t="s">
        <v>80</v>
      </c>
      <c r="D2227" s="62" t="str">
        <f t="shared" si="269"/>
        <v>BODYBALANCE или YOGA47Коврики MBX MAT</v>
      </c>
      <c r="E2227" s="45">
        <f>B2227</f>
        <v>47</v>
      </c>
      <c r="F2227" s="19"/>
      <c r="G2227" s="19" t="s">
        <v>22</v>
      </c>
    </row>
    <row r="2228" spans="1:7" ht="15.75" thickBot="1" x14ac:dyDescent="0.3">
      <c r="A2228" s="19" t="s">
        <v>69</v>
      </c>
      <c r="B2228" s="20">
        <v>47</v>
      </c>
      <c r="C2228" s="24" t="s">
        <v>88</v>
      </c>
      <c r="D2228" s="62" t="str">
        <f t="shared" si="269"/>
        <v>BODYBALANCE или YOGA47Держатели ковриков MBX MAT RACK</v>
      </c>
      <c r="E2228" s="45">
        <v>1</v>
      </c>
      <c r="F2228" s="24"/>
      <c r="G2228" s="24" t="s">
        <v>29</v>
      </c>
    </row>
    <row r="2229" spans="1:7" x14ac:dyDescent="0.25">
      <c r="A2229" s="19" t="s">
        <v>69</v>
      </c>
      <c r="B2229" s="20">
        <v>46</v>
      </c>
      <c r="C2229" s="40" t="s">
        <v>80</v>
      </c>
      <c r="D2229" s="62" t="str">
        <f t="shared" ref="D2229:D2244" si="270">A2229&amp;B2229&amp;C2229</f>
        <v>BODYBALANCE или YOGA46Коврики MBX MAT</v>
      </c>
      <c r="E2229" s="45">
        <f>B2229</f>
        <v>46</v>
      </c>
      <c r="F2229" s="19"/>
      <c r="G2229" s="19" t="s">
        <v>22</v>
      </c>
    </row>
    <row r="2230" spans="1:7" ht="15.75" thickBot="1" x14ac:dyDescent="0.3">
      <c r="A2230" s="19" t="s">
        <v>69</v>
      </c>
      <c r="B2230" s="20">
        <v>46</v>
      </c>
      <c r="C2230" s="24" t="s">
        <v>88</v>
      </c>
      <c r="D2230" s="62" t="str">
        <f t="shared" si="270"/>
        <v>BODYBALANCE или YOGA46Держатели ковриков MBX MAT RACK</v>
      </c>
      <c r="E2230" s="45">
        <v>1</v>
      </c>
      <c r="F2230" s="24"/>
      <c r="G2230" s="24" t="s">
        <v>29</v>
      </c>
    </row>
    <row r="2231" spans="1:7" x14ac:dyDescent="0.25">
      <c r="A2231" s="19" t="s">
        <v>69</v>
      </c>
      <c r="B2231" s="20">
        <v>45</v>
      </c>
      <c r="C2231" s="40" t="s">
        <v>80</v>
      </c>
      <c r="D2231" s="62" t="str">
        <f t="shared" si="270"/>
        <v>BODYBALANCE или YOGA45Коврики MBX MAT</v>
      </c>
      <c r="E2231" s="45">
        <f>B2231</f>
        <v>45</v>
      </c>
      <c r="F2231" s="19"/>
      <c r="G2231" s="19" t="s">
        <v>22</v>
      </c>
    </row>
    <row r="2232" spans="1:7" ht="15.75" thickBot="1" x14ac:dyDescent="0.3">
      <c r="A2232" s="19" t="s">
        <v>69</v>
      </c>
      <c r="B2232" s="20">
        <v>45</v>
      </c>
      <c r="C2232" s="24" t="s">
        <v>88</v>
      </c>
      <c r="D2232" s="62" t="str">
        <f t="shared" si="270"/>
        <v>BODYBALANCE или YOGA45Держатели ковриков MBX MAT RACK</v>
      </c>
      <c r="E2232" s="45">
        <v>1</v>
      </c>
      <c r="F2232" s="24"/>
      <c r="G2232" s="24" t="s">
        <v>29</v>
      </c>
    </row>
    <row r="2233" spans="1:7" x14ac:dyDescent="0.25">
      <c r="A2233" s="19" t="s">
        <v>69</v>
      </c>
      <c r="B2233" s="20">
        <v>44</v>
      </c>
      <c r="C2233" s="40" t="s">
        <v>80</v>
      </c>
      <c r="D2233" s="62" t="str">
        <f t="shared" si="270"/>
        <v>BODYBALANCE или YOGA44Коврики MBX MAT</v>
      </c>
      <c r="E2233" s="45">
        <f>B2233</f>
        <v>44</v>
      </c>
      <c r="F2233" s="19"/>
      <c r="G2233" s="19" t="s">
        <v>22</v>
      </c>
    </row>
    <row r="2234" spans="1:7" ht="15.75" thickBot="1" x14ac:dyDescent="0.3">
      <c r="A2234" s="19" t="s">
        <v>69</v>
      </c>
      <c r="B2234" s="20">
        <v>44</v>
      </c>
      <c r="C2234" s="24" t="s">
        <v>88</v>
      </c>
      <c r="D2234" s="62" t="str">
        <f t="shared" si="270"/>
        <v>BODYBALANCE или YOGA44Держатели ковриков MBX MAT RACK</v>
      </c>
      <c r="E2234" s="45">
        <v>1</v>
      </c>
      <c r="F2234" s="24"/>
      <c r="G2234" s="24" t="s">
        <v>29</v>
      </c>
    </row>
    <row r="2235" spans="1:7" x14ac:dyDescent="0.25">
      <c r="A2235" s="19" t="s">
        <v>69</v>
      </c>
      <c r="B2235" s="20">
        <v>43</v>
      </c>
      <c r="C2235" s="40" t="s">
        <v>80</v>
      </c>
      <c r="D2235" s="62" t="str">
        <f t="shared" si="270"/>
        <v>BODYBALANCE или YOGA43Коврики MBX MAT</v>
      </c>
      <c r="E2235" s="45">
        <f>B2235</f>
        <v>43</v>
      </c>
      <c r="F2235" s="19"/>
      <c r="G2235" s="19" t="s">
        <v>22</v>
      </c>
    </row>
    <row r="2236" spans="1:7" ht="15.75" thickBot="1" x14ac:dyDescent="0.3">
      <c r="A2236" s="19" t="s">
        <v>69</v>
      </c>
      <c r="B2236" s="20">
        <v>43</v>
      </c>
      <c r="C2236" s="24" t="s">
        <v>88</v>
      </c>
      <c r="D2236" s="62" t="str">
        <f t="shared" si="270"/>
        <v>BODYBALANCE или YOGA43Держатели ковриков MBX MAT RACK</v>
      </c>
      <c r="E2236" s="45">
        <v>1</v>
      </c>
      <c r="F2236" s="24"/>
      <c r="G2236" s="24" t="s">
        <v>29</v>
      </c>
    </row>
    <row r="2237" spans="1:7" x14ac:dyDescent="0.25">
      <c r="A2237" s="19" t="s">
        <v>69</v>
      </c>
      <c r="B2237" s="20">
        <v>42</v>
      </c>
      <c r="C2237" s="40" t="s">
        <v>80</v>
      </c>
      <c r="D2237" s="62" t="str">
        <f t="shared" si="270"/>
        <v>BODYBALANCE или YOGA42Коврики MBX MAT</v>
      </c>
      <c r="E2237" s="45">
        <f>B2237</f>
        <v>42</v>
      </c>
      <c r="F2237" s="19"/>
      <c r="G2237" s="19" t="s">
        <v>22</v>
      </c>
    </row>
    <row r="2238" spans="1:7" ht="15.75" thickBot="1" x14ac:dyDescent="0.3">
      <c r="A2238" s="19" t="s">
        <v>69</v>
      </c>
      <c r="B2238" s="20">
        <v>42</v>
      </c>
      <c r="C2238" s="24" t="s">
        <v>88</v>
      </c>
      <c r="D2238" s="62" t="str">
        <f t="shared" si="270"/>
        <v>BODYBALANCE или YOGA42Держатели ковриков MBX MAT RACK</v>
      </c>
      <c r="E2238" s="45">
        <v>1</v>
      </c>
      <c r="F2238" s="24"/>
      <c r="G2238" s="24" t="s">
        <v>29</v>
      </c>
    </row>
    <row r="2239" spans="1:7" x14ac:dyDescent="0.25">
      <c r="A2239" s="19" t="s">
        <v>69</v>
      </c>
      <c r="B2239" s="20">
        <v>41</v>
      </c>
      <c r="C2239" s="40" t="s">
        <v>80</v>
      </c>
      <c r="D2239" s="62" t="str">
        <f t="shared" si="270"/>
        <v>BODYBALANCE или YOGA41Коврики MBX MAT</v>
      </c>
      <c r="E2239" s="45">
        <f>B2239</f>
        <v>41</v>
      </c>
      <c r="F2239" s="19"/>
      <c r="G2239" s="19" t="s">
        <v>22</v>
      </c>
    </row>
    <row r="2240" spans="1:7" ht="15.75" thickBot="1" x14ac:dyDescent="0.3">
      <c r="A2240" s="19" t="s">
        <v>69</v>
      </c>
      <c r="B2240" s="20">
        <v>41</v>
      </c>
      <c r="C2240" s="24" t="s">
        <v>88</v>
      </c>
      <c r="D2240" s="62" t="str">
        <f t="shared" si="270"/>
        <v>BODYBALANCE или YOGA41Держатели ковриков MBX MAT RACK</v>
      </c>
      <c r="E2240" s="45">
        <v>1</v>
      </c>
      <c r="F2240" s="24"/>
      <c r="G2240" s="24" t="s">
        <v>29</v>
      </c>
    </row>
    <row r="2241" spans="1:7" x14ac:dyDescent="0.25">
      <c r="A2241" s="19" t="s">
        <v>69</v>
      </c>
      <c r="B2241" s="20">
        <v>40</v>
      </c>
      <c r="C2241" s="40" t="s">
        <v>80</v>
      </c>
      <c r="D2241" s="62" t="str">
        <f t="shared" si="270"/>
        <v>BODYBALANCE или YOGA40Коврики MBX MAT</v>
      </c>
      <c r="E2241" s="45">
        <f>B2241</f>
        <v>40</v>
      </c>
      <c r="F2241" s="19"/>
      <c r="G2241" s="19" t="s">
        <v>22</v>
      </c>
    </row>
    <row r="2242" spans="1:7" ht="15.75" thickBot="1" x14ac:dyDescent="0.3">
      <c r="A2242" s="19" t="s">
        <v>69</v>
      </c>
      <c r="B2242" s="20">
        <v>40</v>
      </c>
      <c r="C2242" s="24" t="s">
        <v>88</v>
      </c>
      <c r="D2242" s="62" t="str">
        <f t="shared" si="270"/>
        <v>BODYBALANCE или YOGA40Держатели ковриков MBX MAT RACK</v>
      </c>
      <c r="E2242" s="45">
        <v>1</v>
      </c>
      <c r="F2242" s="24"/>
      <c r="G2242" s="24" t="s">
        <v>29</v>
      </c>
    </row>
    <row r="2243" spans="1:7" x14ac:dyDescent="0.25">
      <c r="A2243" s="19" t="s">
        <v>69</v>
      </c>
      <c r="B2243" s="20">
        <v>39</v>
      </c>
      <c r="C2243" s="40" t="s">
        <v>80</v>
      </c>
      <c r="D2243" s="62" t="str">
        <f t="shared" si="270"/>
        <v>BODYBALANCE или YOGA39Коврики MBX MAT</v>
      </c>
      <c r="E2243" s="45">
        <f>B2243</f>
        <v>39</v>
      </c>
      <c r="F2243" s="19"/>
      <c r="G2243" s="19" t="s">
        <v>22</v>
      </c>
    </row>
    <row r="2244" spans="1:7" ht="15.75" thickBot="1" x14ac:dyDescent="0.3">
      <c r="A2244" s="19" t="s">
        <v>69</v>
      </c>
      <c r="B2244" s="20">
        <v>39</v>
      </c>
      <c r="C2244" s="24" t="s">
        <v>88</v>
      </c>
      <c r="D2244" s="62" t="str">
        <f t="shared" si="270"/>
        <v>BODYBALANCE или YOGA39Держатели ковриков MBX MAT RACK</v>
      </c>
      <c r="E2244" s="45">
        <v>1</v>
      </c>
      <c r="F2244" s="24"/>
      <c r="G2244" s="24" t="s">
        <v>29</v>
      </c>
    </row>
    <row r="2245" spans="1:7" x14ac:dyDescent="0.25">
      <c r="A2245" s="19" t="s">
        <v>69</v>
      </c>
      <c r="B2245" s="20">
        <v>38</v>
      </c>
      <c r="C2245" s="40" t="s">
        <v>80</v>
      </c>
      <c r="D2245" s="62" t="str">
        <f t="shared" ref="D2245:D2276" si="271">A2245&amp;B2245&amp;C2245</f>
        <v>BODYBALANCE или YOGA38Коврики MBX MAT</v>
      </c>
      <c r="E2245" s="45">
        <f>B2245</f>
        <v>38</v>
      </c>
      <c r="F2245" s="19"/>
      <c r="G2245" s="19" t="s">
        <v>22</v>
      </c>
    </row>
    <row r="2246" spans="1:7" ht="15.75" thickBot="1" x14ac:dyDescent="0.3">
      <c r="A2246" s="19" t="s">
        <v>69</v>
      </c>
      <c r="B2246" s="20">
        <v>38</v>
      </c>
      <c r="C2246" s="24" t="s">
        <v>88</v>
      </c>
      <c r="D2246" s="62" t="str">
        <f t="shared" si="271"/>
        <v>BODYBALANCE или YOGA38Держатели ковриков MBX MAT RACK</v>
      </c>
      <c r="E2246" s="45">
        <v>1</v>
      </c>
      <c r="F2246" s="24"/>
      <c r="G2246" s="24" t="s">
        <v>29</v>
      </c>
    </row>
    <row r="2247" spans="1:7" x14ac:dyDescent="0.25">
      <c r="A2247" s="19" t="s">
        <v>69</v>
      </c>
      <c r="B2247" s="20">
        <v>37</v>
      </c>
      <c r="C2247" s="40" t="s">
        <v>80</v>
      </c>
      <c r="D2247" s="62" t="str">
        <f t="shared" si="271"/>
        <v>BODYBALANCE или YOGA37Коврики MBX MAT</v>
      </c>
      <c r="E2247" s="45">
        <f>B2247</f>
        <v>37</v>
      </c>
      <c r="F2247" s="19"/>
      <c r="G2247" s="19" t="s">
        <v>22</v>
      </c>
    </row>
    <row r="2248" spans="1:7" ht="15.75" thickBot="1" x14ac:dyDescent="0.3">
      <c r="A2248" s="19" t="s">
        <v>69</v>
      </c>
      <c r="B2248" s="20">
        <v>37</v>
      </c>
      <c r="C2248" s="24" t="s">
        <v>88</v>
      </c>
      <c r="D2248" s="62" t="str">
        <f t="shared" si="271"/>
        <v>BODYBALANCE или YOGA37Держатели ковриков MBX MAT RACK</v>
      </c>
      <c r="E2248" s="45">
        <v>1</v>
      </c>
      <c r="F2248" s="24"/>
      <c r="G2248" s="24" t="s">
        <v>29</v>
      </c>
    </row>
    <row r="2249" spans="1:7" x14ac:dyDescent="0.25">
      <c r="A2249" s="19" t="s">
        <v>69</v>
      </c>
      <c r="B2249" s="20">
        <v>36</v>
      </c>
      <c r="C2249" s="40" t="s">
        <v>80</v>
      </c>
      <c r="D2249" s="62" t="str">
        <f t="shared" si="271"/>
        <v>BODYBALANCE или YOGA36Коврики MBX MAT</v>
      </c>
      <c r="E2249" s="45">
        <f>B2249</f>
        <v>36</v>
      </c>
      <c r="F2249" s="19"/>
      <c r="G2249" s="19" t="s">
        <v>22</v>
      </c>
    </row>
    <row r="2250" spans="1:7" ht="15.75" thickBot="1" x14ac:dyDescent="0.3">
      <c r="A2250" s="19" t="s">
        <v>69</v>
      </c>
      <c r="B2250" s="20">
        <v>36</v>
      </c>
      <c r="C2250" s="24" t="s">
        <v>88</v>
      </c>
      <c r="D2250" s="62" t="str">
        <f t="shared" si="271"/>
        <v>BODYBALANCE или YOGA36Держатели ковриков MBX MAT RACK</v>
      </c>
      <c r="E2250" s="45">
        <v>1</v>
      </c>
      <c r="F2250" s="24"/>
      <c r="G2250" s="24" t="s">
        <v>29</v>
      </c>
    </row>
    <row r="2251" spans="1:7" x14ac:dyDescent="0.25">
      <c r="A2251" s="19" t="s">
        <v>69</v>
      </c>
      <c r="B2251" s="20">
        <v>35</v>
      </c>
      <c r="C2251" s="40" t="s">
        <v>80</v>
      </c>
      <c r="D2251" s="62" t="str">
        <f t="shared" si="271"/>
        <v>BODYBALANCE или YOGA35Коврики MBX MAT</v>
      </c>
      <c r="E2251" s="45">
        <f>B2251</f>
        <v>35</v>
      </c>
      <c r="F2251" s="19"/>
      <c r="G2251" s="19" t="s">
        <v>22</v>
      </c>
    </row>
    <row r="2252" spans="1:7" ht="15.75" thickBot="1" x14ac:dyDescent="0.3">
      <c r="A2252" s="19" t="s">
        <v>69</v>
      </c>
      <c r="B2252" s="20">
        <v>35</v>
      </c>
      <c r="C2252" s="24" t="s">
        <v>88</v>
      </c>
      <c r="D2252" s="62" t="str">
        <f t="shared" si="271"/>
        <v>BODYBALANCE или YOGA35Держатели ковриков MBX MAT RACK</v>
      </c>
      <c r="E2252" s="45">
        <v>1</v>
      </c>
      <c r="F2252" s="24"/>
      <c r="G2252" s="24" t="s">
        <v>29</v>
      </c>
    </row>
    <row r="2253" spans="1:7" x14ac:dyDescent="0.25">
      <c r="A2253" s="19" t="s">
        <v>69</v>
      </c>
      <c r="B2253" s="20">
        <v>34</v>
      </c>
      <c r="C2253" s="40" t="s">
        <v>80</v>
      </c>
      <c r="D2253" s="62" t="str">
        <f t="shared" si="271"/>
        <v>BODYBALANCE или YOGA34Коврики MBX MAT</v>
      </c>
      <c r="E2253" s="45">
        <f>B2253</f>
        <v>34</v>
      </c>
      <c r="F2253" s="19"/>
      <c r="G2253" s="19" t="s">
        <v>22</v>
      </c>
    </row>
    <row r="2254" spans="1:7" ht="15.75" thickBot="1" x14ac:dyDescent="0.3">
      <c r="A2254" s="19" t="s">
        <v>69</v>
      </c>
      <c r="B2254" s="20">
        <v>34</v>
      </c>
      <c r="C2254" s="24" t="s">
        <v>88</v>
      </c>
      <c r="D2254" s="62" t="str">
        <f t="shared" si="271"/>
        <v>BODYBALANCE или YOGA34Держатели ковриков MBX MAT RACK</v>
      </c>
      <c r="E2254" s="45">
        <v>1</v>
      </c>
      <c r="F2254" s="24"/>
      <c r="G2254" s="24" t="s">
        <v>29</v>
      </c>
    </row>
    <row r="2255" spans="1:7" x14ac:dyDescent="0.25">
      <c r="A2255" s="19" t="s">
        <v>69</v>
      </c>
      <c r="B2255" s="20">
        <v>33</v>
      </c>
      <c r="C2255" s="40" t="s">
        <v>80</v>
      </c>
      <c r="D2255" s="62" t="str">
        <f t="shared" si="271"/>
        <v>BODYBALANCE или YOGA33Коврики MBX MAT</v>
      </c>
      <c r="E2255" s="45">
        <f>B2255</f>
        <v>33</v>
      </c>
      <c r="F2255" s="19"/>
      <c r="G2255" s="19" t="s">
        <v>22</v>
      </c>
    </row>
    <row r="2256" spans="1:7" ht="15.75" thickBot="1" x14ac:dyDescent="0.3">
      <c r="A2256" s="19" t="s">
        <v>69</v>
      </c>
      <c r="B2256" s="20">
        <v>33</v>
      </c>
      <c r="C2256" s="24" t="s">
        <v>88</v>
      </c>
      <c r="D2256" s="62" t="str">
        <f t="shared" si="271"/>
        <v>BODYBALANCE или YOGA33Держатели ковриков MBX MAT RACK</v>
      </c>
      <c r="E2256" s="45">
        <v>1</v>
      </c>
      <c r="F2256" s="24"/>
      <c r="G2256" s="24" t="s">
        <v>29</v>
      </c>
    </row>
    <row r="2257" spans="1:7" x14ac:dyDescent="0.25">
      <c r="A2257" s="19" t="s">
        <v>69</v>
      </c>
      <c r="B2257" s="20">
        <v>32</v>
      </c>
      <c r="C2257" s="40" t="s">
        <v>80</v>
      </c>
      <c r="D2257" s="62" t="str">
        <f t="shared" si="271"/>
        <v>BODYBALANCE или YOGA32Коврики MBX MAT</v>
      </c>
      <c r="E2257" s="45">
        <f>B2257</f>
        <v>32</v>
      </c>
      <c r="F2257" s="19"/>
      <c r="G2257" s="19" t="s">
        <v>22</v>
      </c>
    </row>
    <row r="2258" spans="1:7" ht="15.75" thickBot="1" x14ac:dyDescent="0.3">
      <c r="A2258" s="19" t="s">
        <v>69</v>
      </c>
      <c r="B2258" s="20">
        <v>32</v>
      </c>
      <c r="C2258" s="24" t="s">
        <v>88</v>
      </c>
      <c r="D2258" s="62" t="str">
        <f t="shared" si="271"/>
        <v>BODYBALANCE или YOGA32Держатели ковриков MBX MAT RACK</v>
      </c>
      <c r="E2258" s="45">
        <v>1</v>
      </c>
      <c r="F2258" s="24"/>
      <c r="G2258" s="24" t="s">
        <v>29</v>
      </c>
    </row>
    <row r="2259" spans="1:7" x14ac:dyDescent="0.25">
      <c r="A2259" s="19" t="s">
        <v>69</v>
      </c>
      <c r="B2259" s="20">
        <v>31</v>
      </c>
      <c r="C2259" s="40" t="s">
        <v>80</v>
      </c>
      <c r="D2259" s="62" t="str">
        <f t="shared" si="271"/>
        <v>BODYBALANCE или YOGA31Коврики MBX MAT</v>
      </c>
      <c r="E2259" s="45">
        <f>B2259</f>
        <v>31</v>
      </c>
      <c r="F2259" s="19"/>
      <c r="G2259" s="19" t="s">
        <v>22</v>
      </c>
    </row>
    <row r="2260" spans="1:7" ht="15.75" thickBot="1" x14ac:dyDescent="0.3">
      <c r="A2260" s="19" t="s">
        <v>69</v>
      </c>
      <c r="B2260" s="20">
        <v>31</v>
      </c>
      <c r="C2260" s="24" t="s">
        <v>88</v>
      </c>
      <c r="D2260" s="62" t="str">
        <f t="shared" si="271"/>
        <v>BODYBALANCE или YOGA31Держатели ковриков MBX MAT RACK</v>
      </c>
      <c r="E2260" s="45">
        <v>1</v>
      </c>
      <c r="F2260" s="24"/>
      <c r="G2260" s="24" t="s">
        <v>29</v>
      </c>
    </row>
    <row r="2261" spans="1:7" x14ac:dyDescent="0.25">
      <c r="A2261" s="19" t="s">
        <v>69</v>
      </c>
      <c r="B2261" s="20">
        <v>30</v>
      </c>
      <c r="C2261" s="40" t="s">
        <v>80</v>
      </c>
      <c r="D2261" s="62" t="str">
        <f t="shared" si="271"/>
        <v>BODYBALANCE или YOGA30Коврики MBX MAT</v>
      </c>
      <c r="E2261" s="45">
        <f>B2261</f>
        <v>30</v>
      </c>
      <c r="F2261" s="19"/>
      <c r="G2261" s="19" t="s">
        <v>22</v>
      </c>
    </row>
    <row r="2262" spans="1:7" ht="15.75" thickBot="1" x14ac:dyDescent="0.3">
      <c r="A2262" s="19" t="s">
        <v>69</v>
      </c>
      <c r="B2262" s="20">
        <v>30</v>
      </c>
      <c r="C2262" s="24" t="s">
        <v>88</v>
      </c>
      <c r="D2262" s="62" t="str">
        <f t="shared" si="271"/>
        <v>BODYBALANCE или YOGA30Держатели ковриков MBX MAT RACK</v>
      </c>
      <c r="E2262" s="45">
        <v>1</v>
      </c>
      <c r="F2262" s="24"/>
      <c r="G2262" s="24" t="s">
        <v>29</v>
      </c>
    </row>
    <row r="2263" spans="1:7" x14ac:dyDescent="0.25">
      <c r="A2263" s="19" t="s">
        <v>69</v>
      </c>
      <c r="B2263" s="20">
        <v>29</v>
      </c>
      <c r="C2263" s="40" t="s">
        <v>80</v>
      </c>
      <c r="D2263" s="62" t="str">
        <f t="shared" si="271"/>
        <v>BODYBALANCE или YOGA29Коврики MBX MAT</v>
      </c>
      <c r="E2263" s="45">
        <f>B2263</f>
        <v>29</v>
      </c>
      <c r="F2263" s="19"/>
      <c r="G2263" s="19" t="s">
        <v>22</v>
      </c>
    </row>
    <row r="2264" spans="1:7" ht="15.75" thickBot="1" x14ac:dyDescent="0.3">
      <c r="A2264" s="19" t="s">
        <v>69</v>
      </c>
      <c r="B2264" s="20">
        <v>29</v>
      </c>
      <c r="C2264" s="24" t="s">
        <v>88</v>
      </c>
      <c r="D2264" s="62" t="str">
        <f t="shared" si="271"/>
        <v>BODYBALANCE или YOGA29Держатели ковриков MBX MAT RACK</v>
      </c>
      <c r="E2264" s="45">
        <v>1</v>
      </c>
      <c r="F2264" s="24"/>
      <c r="G2264" s="24" t="s">
        <v>29</v>
      </c>
    </row>
    <row r="2265" spans="1:7" x14ac:dyDescent="0.25">
      <c r="A2265" s="19" t="s">
        <v>69</v>
      </c>
      <c r="B2265" s="20">
        <v>28</v>
      </c>
      <c r="C2265" s="40" t="s">
        <v>80</v>
      </c>
      <c r="D2265" s="62" t="str">
        <f t="shared" si="271"/>
        <v>BODYBALANCE или YOGA28Коврики MBX MAT</v>
      </c>
      <c r="E2265" s="45">
        <f>B2265</f>
        <v>28</v>
      </c>
      <c r="F2265" s="19"/>
      <c r="G2265" s="19" t="s">
        <v>22</v>
      </c>
    </row>
    <row r="2266" spans="1:7" ht="15.75" thickBot="1" x14ac:dyDescent="0.3">
      <c r="A2266" s="19" t="s">
        <v>69</v>
      </c>
      <c r="B2266" s="20">
        <v>28</v>
      </c>
      <c r="C2266" s="24" t="s">
        <v>88</v>
      </c>
      <c r="D2266" s="62" t="str">
        <f t="shared" si="271"/>
        <v>BODYBALANCE или YOGA28Держатели ковриков MBX MAT RACK</v>
      </c>
      <c r="E2266" s="45">
        <v>1</v>
      </c>
      <c r="F2266" s="24"/>
      <c r="G2266" s="24" t="s">
        <v>29</v>
      </c>
    </row>
    <row r="2267" spans="1:7" x14ac:dyDescent="0.25">
      <c r="A2267" s="19" t="s">
        <v>69</v>
      </c>
      <c r="B2267" s="20">
        <v>27</v>
      </c>
      <c r="C2267" s="40" t="s">
        <v>80</v>
      </c>
      <c r="D2267" s="62" t="str">
        <f t="shared" si="271"/>
        <v>BODYBALANCE или YOGA27Коврики MBX MAT</v>
      </c>
      <c r="E2267" s="45">
        <f>B2267</f>
        <v>27</v>
      </c>
      <c r="F2267" s="19"/>
      <c r="G2267" s="19" t="s">
        <v>22</v>
      </c>
    </row>
    <row r="2268" spans="1:7" ht="15.75" thickBot="1" x14ac:dyDescent="0.3">
      <c r="A2268" s="19" t="s">
        <v>69</v>
      </c>
      <c r="B2268" s="20">
        <v>27</v>
      </c>
      <c r="C2268" s="24" t="s">
        <v>88</v>
      </c>
      <c r="D2268" s="62" t="str">
        <f t="shared" si="271"/>
        <v>BODYBALANCE или YOGA27Держатели ковриков MBX MAT RACK</v>
      </c>
      <c r="E2268" s="45">
        <v>1</v>
      </c>
      <c r="F2268" s="24"/>
      <c r="G2268" s="24" t="s">
        <v>29</v>
      </c>
    </row>
    <row r="2269" spans="1:7" x14ac:dyDescent="0.25">
      <c r="A2269" s="19" t="s">
        <v>69</v>
      </c>
      <c r="B2269" s="20">
        <v>26</v>
      </c>
      <c r="C2269" s="40" t="s">
        <v>80</v>
      </c>
      <c r="D2269" s="62" t="str">
        <f t="shared" si="271"/>
        <v>BODYBALANCE или YOGA26Коврики MBX MAT</v>
      </c>
      <c r="E2269" s="45">
        <f>B2269</f>
        <v>26</v>
      </c>
      <c r="F2269" s="19"/>
      <c r="G2269" s="19" t="s">
        <v>22</v>
      </c>
    </row>
    <row r="2270" spans="1:7" ht="15.75" thickBot="1" x14ac:dyDescent="0.3">
      <c r="A2270" s="19" t="s">
        <v>69</v>
      </c>
      <c r="B2270" s="20">
        <v>26</v>
      </c>
      <c r="C2270" s="24" t="s">
        <v>88</v>
      </c>
      <c r="D2270" s="62" t="str">
        <f t="shared" si="271"/>
        <v>BODYBALANCE или YOGA26Держатели ковриков MBX MAT RACK</v>
      </c>
      <c r="E2270" s="45">
        <v>1</v>
      </c>
      <c r="F2270" s="24"/>
      <c r="G2270" s="24" t="s">
        <v>29</v>
      </c>
    </row>
    <row r="2271" spans="1:7" x14ac:dyDescent="0.25">
      <c r="A2271" s="19" t="s">
        <v>69</v>
      </c>
      <c r="B2271" s="20">
        <v>25</v>
      </c>
      <c r="C2271" s="40" t="s">
        <v>80</v>
      </c>
      <c r="D2271" s="62" t="str">
        <f t="shared" si="271"/>
        <v>BODYBALANCE или YOGA25Коврики MBX MAT</v>
      </c>
      <c r="E2271" s="45">
        <f>B2271</f>
        <v>25</v>
      </c>
      <c r="F2271" s="19"/>
      <c r="G2271" s="19" t="s">
        <v>22</v>
      </c>
    </row>
    <row r="2272" spans="1:7" ht="15.75" thickBot="1" x14ac:dyDescent="0.3">
      <c r="A2272" s="19" t="s">
        <v>69</v>
      </c>
      <c r="B2272" s="20">
        <v>25</v>
      </c>
      <c r="C2272" s="24" t="s">
        <v>88</v>
      </c>
      <c r="D2272" s="62" t="str">
        <f t="shared" si="271"/>
        <v>BODYBALANCE или YOGA25Держатели ковриков MBX MAT RACK</v>
      </c>
      <c r="E2272" s="45">
        <v>1</v>
      </c>
      <c r="F2272" s="24"/>
      <c r="G2272" s="24" t="s">
        <v>29</v>
      </c>
    </row>
    <row r="2273" spans="1:7" x14ac:dyDescent="0.25">
      <c r="A2273" s="19" t="s">
        <v>69</v>
      </c>
      <c r="B2273" s="20">
        <v>24</v>
      </c>
      <c r="C2273" s="40" t="s">
        <v>80</v>
      </c>
      <c r="D2273" s="62" t="str">
        <f t="shared" si="271"/>
        <v>BODYBALANCE или YOGA24Коврики MBX MAT</v>
      </c>
      <c r="E2273" s="45">
        <f>B2273</f>
        <v>24</v>
      </c>
      <c r="F2273" s="19"/>
      <c r="G2273" s="19" t="s">
        <v>22</v>
      </c>
    </row>
    <row r="2274" spans="1:7" ht="15.75" thickBot="1" x14ac:dyDescent="0.3">
      <c r="A2274" s="19" t="s">
        <v>69</v>
      </c>
      <c r="B2274" s="20">
        <v>24</v>
      </c>
      <c r="C2274" s="24" t="s">
        <v>88</v>
      </c>
      <c r="D2274" s="62" t="str">
        <f t="shared" si="271"/>
        <v>BODYBALANCE или YOGA24Держатели ковриков MBX MAT RACK</v>
      </c>
      <c r="E2274" s="45">
        <v>1</v>
      </c>
      <c r="F2274" s="24"/>
      <c r="G2274" s="24" t="s">
        <v>29</v>
      </c>
    </row>
    <row r="2275" spans="1:7" x14ac:dyDescent="0.25">
      <c r="A2275" s="19" t="s">
        <v>69</v>
      </c>
      <c r="B2275" s="20">
        <v>23</v>
      </c>
      <c r="C2275" s="40" t="s">
        <v>80</v>
      </c>
      <c r="D2275" s="62" t="str">
        <f t="shared" si="271"/>
        <v>BODYBALANCE или YOGA23Коврики MBX MAT</v>
      </c>
      <c r="E2275" s="45">
        <f>B2275</f>
        <v>23</v>
      </c>
      <c r="F2275" s="19"/>
      <c r="G2275" s="19" t="s">
        <v>22</v>
      </c>
    </row>
    <row r="2276" spans="1:7" ht="15.75" thickBot="1" x14ac:dyDescent="0.3">
      <c r="A2276" s="19" t="s">
        <v>69</v>
      </c>
      <c r="B2276" s="20">
        <v>23</v>
      </c>
      <c r="C2276" s="24" t="s">
        <v>88</v>
      </c>
      <c r="D2276" s="62" t="str">
        <f t="shared" si="271"/>
        <v>BODYBALANCE или YOGA23Держатели ковриков MBX MAT RACK</v>
      </c>
      <c r="E2276" s="45">
        <v>1</v>
      </c>
      <c r="F2276" s="24"/>
      <c r="G2276" s="24" t="s">
        <v>29</v>
      </c>
    </row>
    <row r="2277" spans="1:7" x14ac:dyDescent="0.25">
      <c r="A2277" s="19" t="s">
        <v>69</v>
      </c>
      <c r="B2277" s="20">
        <v>22</v>
      </c>
      <c r="C2277" s="40" t="s">
        <v>80</v>
      </c>
      <c r="D2277" s="62" t="str">
        <f t="shared" ref="D2277:D2340" si="272">A2277&amp;B2277&amp;C2277</f>
        <v>BODYBALANCE или YOGA22Коврики MBX MAT</v>
      </c>
      <c r="E2277" s="45">
        <f>B2277</f>
        <v>22</v>
      </c>
      <c r="F2277" s="19"/>
      <c r="G2277" s="19" t="s">
        <v>22</v>
      </c>
    </row>
    <row r="2278" spans="1:7" ht="15.75" thickBot="1" x14ac:dyDescent="0.3">
      <c r="A2278" s="19" t="s">
        <v>69</v>
      </c>
      <c r="B2278" s="20">
        <v>22</v>
      </c>
      <c r="C2278" s="24" t="s">
        <v>88</v>
      </c>
      <c r="D2278" s="62" t="str">
        <f t="shared" si="272"/>
        <v>BODYBALANCE или YOGA22Держатели ковриков MBX MAT RACK</v>
      </c>
      <c r="E2278" s="45">
        <v>1</v>
      </c>
      <c r="F2278" s="24"/>
      <c r="G2278" s="24" t="s">
        <v>29</v>
      </c>
    </row>
    <row r="2279" spans="1:7" x14ac:dyDescent="0.25">
      <c r="A2279" s="19" t="s">
        <v>69</v>
      </c>
      <c r="B2279" s="20">
        <v>21</v>
      </c>
      <c r="C2279" s="40" t="s">
        <v>80</v>
      </c>
      <c r="D2279" s="62" t="str">
        <f t="shared" si="272"/>
        <v>BODYBALANCE или YOGA21Коврики MBX MAT</v>
      </c>
      <c r="E2279" s="45">
        <f>B2279</f>
        <v>21</v>
      </c>
      <c r="F2279" s="19"/>
      <c r="G2279" s="19" t="s">
        <v>22</v>
      </c>
    </row>
    <row r="2280" spans="1:7" ht="15.75" thickBot="1" x14ac:dyDescent="0.3">
      <c r="A2280" s="19" t="s">
        <v>69</v>
      </c>
      <c r="B2280" s="20">
        <v>21</v>
      </c>
      <c r="C2280" s="24" t="s">
        <v>88</v>
      </c>
      <c r="D2280" s="62" t="str">
        <f t="shared" si="272"/>
        <v>BODYBALANCE или YOGA21Держатели ковриков MBX MAT RACK</v>
      </c>
      <c r="E2280" s="45">
        <v>1</v>
      </c>
      <c r="F2280" s="24"/>
      <c r="G2280" s="24" t="s">
        <v>29</v>
      </c>
    </row>
    <row r="2281" spans="1:7" x14ac:dyDescent="0.25">
      <c r="A2281" s="19" t="s">
        <v>69</v>
      </c>
      <c r="B2281" s="20">
        <v>20</v>
      </c>
      <c r="C2281" s="40" t="s">
        <v>80</v>
      </c>
      <c r="D2281" s="62" t="str">
        <f t="shared" si="272"/>
        <v>BODYBALANCE или YOGA20Коврики MBX MAT</v>
      </c>
      <c r="E2281" s="45">
        <f>B2281</f>
        <v>20</v>
      </c>
      <c r="F2281" s="19"/>
      <c r="G2281" s="19" t="s">
        <v>22</v>
      </c>
    </row>
    <row r="2282" spans="1:7" ht="15.75" thickBot="1" x14ac:dyDescent="0.3">
      <c r="A2282" s="19" t="s">
        <v>69</v>
      </c>
      <c r="B2282" s="20">
        <v>20</v>
      </c>
      <c r="C2282" s="24" t="s">
        <v>88</v>
      </c>
      <c r="D2282" s="62" t="str">
        <f t="shared" si="272"/>
        <v>BODYBALANCE или YOGA20Держатели ковриков MBX MAT RACK</v>
      </c>
      <c r="E2282" s="45">
        <v>1</v>
      </c>
      <c r="F2282" s="24"/>
      <c r="G2282" s="24" t="s">
        <v>29</v>
      </c>
    </row>
    <row r="2283" spans="1:7" x14ac:dyDescent="0.25">
      <c r="A2283" s="19" t="s">
        <v>69</v>
      </c>
      <c r="B2283" s="20">
        <v>19</v>
      </c>
      <c r="C2283" s="40" t="s">
        <v>80</v>
      </c>
      <c r="D2283" s="62" t="str">
        <f t="shared" si="272"/>
        <v>BODYBALANCE или YOGA19Коврики MBX MAT</v>
      </c>
      <c r="E2283" s="45">
        <f>B2283</f>
        <v>19</v>
      </c>
      <c r="F2283" s="19"/>
      <c r="G2283" s="19" t="s">
        <v>22</v>
      </c>
    </row>
    <row r="2284" spans="1:7" ht="15.75" thickBot="1" x14ac:dyDescent="0.3">
      <c r="A2284" s="19" t="s">
        <v>69</v>
      </c>
      <c r="B2284" s="20">
        <v>19</v>
      </c>
      <c r="C2284" s="24" t="s">
        <v>88</v>
      </c>
      <c r="D2284" s="62" t="str">
        <f t="shared" si="272"/>
        <v>BODYBALANCE или YOGA19Держатели ковриков MBX MAT RACK</v>
      </c>
      <c r="E2284" s="45">
        <v>1</v>
      </c>
      <c r="F2284" s="24"/>
      <c r="G2284" s="24" t="s">
        <v>29</v>
      </c>
    </row>
    <row r="2285" spans="1:7" x14ac:dyDescent="0.25">
      <c r="A2285" s="19" t="s">
        <v>69</v>
      </c>
      <c r="B2285" s="20">
        <v>18</v>
      </c>
      <c r="C2285" s="40" t="s">
        <v>80</v>
      </c>
      <c r="D2285" s="62" t="str">
        <f t="shared" si="272"/>
        <v>BODYBALANCE или YOGA18Коврики MBX MAT</v>
      </c>
      <c r="E2285" s="45">
        <f>B2285</f>
        <v>18</v>
      </c>
      <c r="F2285" s="19"/>
      <c r="G2285" s="19" t="s">
        <v>22</v>
      </c>
    </row>
    <row r="2286" spans="1:7" ht="15.75" thickBot="1" x14ac:dyDescent="0.3">
      <c r="A2286" s="19" t="s">
        <v>69</v>
      </c>
      <c r="B2286" s="20">
        <v>18</v>
      </c>
      <c r="C2286" s="24" t="s">
        <v>88</v>
      </c>
      <c r="D2286" s="62" t="str">
        <f t="shared" si="272"/>
        <v>BODYBALANCE или YOGA18Держатели ковриков MBX MAT RACK</v>
      </c>
      <c r="E2286" s="45">
        <v>1</v>
      </c>
      <c r="F2286" s="24"/>
      <c r="G2286" s="24" t="s">
        <v>29</v>
      </c>
    </row>
    <row r="2287" spans="1:7" x14ac:dyDescent="0.25">
      <c r="A2287" s="19" t="s">
        <v>69</v>
      </c>
      <c r="B2287" s="20">
        <v>17</v>
      </c>
      <c r="C2287" s="40" t="s">
        <v>80</v>
      </c>
      <c r="D2287" s="62" t="str">
        <f t="shared" si="272"/>
        <v>BODYBALANCE или YOGA17Коврики MBX MAT</v>
      </c>
      <c r="E2287" s="45">
        <f>B2287</f>
        <v>17</v>
      </c>
      <c r="F2287" s="19"/>
      <c r="G2287" s="19" t="s">
        <v>22</v>
      </c>
    </row>
    <row r="2288" spans="1:7" ht="15.75" thickBot="1" x14ac:dyDescent="0.3">
      <c r="A2288" s="19" t="s">
        <v>69</v>
      </c>
      <c r="B2288" s="20">
        <v>17</v>
      </c>
      <c r="C2288" s="24" t="s">
        <v>88</v>
      </c>
      <c r="D2288" s="62" t="str">
        <f t="shared" si="272"/>
        <v>BODYBALANCE или YOGA17Держатели ковриков MBX MAT RACK</v>
      </c>
      <c r="E2288" s="45">
        <v>1</v>
      </c>
      <c r="F2288" s="24"/>
      <c r="G2288" s="24" t="s">
        <v>29</v>
      </c>
    </row>
    <row r="2289" spans="1:7" x14ac:dyDescent="0.25">
      <c r="A2289" s="19" t="s">
        <v>69</v>
      </c>
      <c r="B2289" s="20">
        <v>16</v>
      </c>
      <c r="C2289" s="40" t="s">
        <v>80</v>
      </c>
      <c r="D2289" s="62" t="str">
        <f t="shared" si="272"/>
        <v>BODYBALANCE или YOGA16Коврики MBX MAT</v>
      </c>
      <c r="E2289" s="45">
        <f>B2289</f>
        <v>16</v>
      </c>
      <c r="F2289" s="19"/>
      <c r="G2289" s="19" t="s">
        <v>22</v>
      </c>
    </row>
    <row r="2290" spans="1:7" ht="15.75" thickBot="1" x14ac:dyDescent="0.3">
      <c r="A2290" s="19" t="s">
        <v>69</v>
      </c>
      <c r="B2290" s="20">
        <v>16</v>
      </c>
      <c r="C2290" s="24" t="s">
        <v>88</v>
      </c>
      <c r="D2290" s="62" t="str">
        <f t="shared" si="272"/>
        <v>BODYBALANCE или YOGA16Держатели ковриков MBX MAT RACK</v>
      </c>
      <c r="E2290" s="45">
        <v>1</v>
      </c>
      <c r="F2290" s="24"/>
      <c r="G2290" s="24" t="s">
        <v>29</v>
      </c>
    </row>
    <row r="2291" spans="1:7" x14ac:dyDescent="0.25">
      <c r="A2291" s="19" t="s">
        <v>69</v>
      </c>
      <c r="B2291" s="20">
        <v>15</v>
      </c>
      <c r="C2291" s="40" t="s">
        <v>80</v>
      </c>
      <c r="D2291" s="62" t="str">
        <f t="shared" si="272"/>
        <v>BODYBALANCE или YOGA15Коврики MBX MAT</v>
      </c>
      <c r="E2291" s="45">
        <f>B2291</f>
        <v>15</v>
      </c>
      <c r="F2291" s="19"/>
      <c r="G2291" s="19" t="s">
        <v>22</v>
      </c>
    </row>
    <row r="2292" spans="1:7" ht="15.75" thickBot="1" x14ac:dyDescent="0.3">
      <c r="A2292" s="19" t="s">
        <v>69</v>
      </c>
      <c r="B2292" s="20">
        <v>15</v>
      </c>
      <c r="C2292" s="24" t="s">
        <v>88</v>
      </c>
      <c r="D2292" s="62" t="str">
        <f t="shared" si="272"/>
        <v>BODYBALANCE или YOGA15Держатели ковриков MBX MAT RACK</v>
      </c>
      <c r="E2292" s="45">
        <v>1</v>
      </c>
      <c r="F2292" s="24"/>
      <c r="G2292" s="24" t="s">
        <v>29</v>
      </c>
    </row>
    <row r="2293" spans="1:7" x14ac:dyDescent="0.25">
      <c r="A2293" s="19" t="s">
        <v>69</v>
      </c>
      <c r="B2293" s="20">
        <v>14</v>
      </c>
      <c r="C2293" s="40" t="s">
        <v>80</v>
      </c>
      <c r="D2293" s="62" t="str">
        <f t="shared" si="272"/>
        <v>BODYBALANCE или YOGA14Коврики MBX MAT</v>
      </c>
      <c r="E2293" s="45">
        <f>B2293</f>
        <v>14</v>
      </c>
      <c r="F2293" s="19"/>
      <c r="G2293" s="19" t="s">
        <v>22</v>
      </c>
    </row>
    <row r="2294" spans="1:7" ht="15.75" thickBot="1" x14ac:dyDescent="0.3">
      <c r="A2294" s="19" t="s">
        <v>69</v>
      </c>
      <c r="B2294" s="20">
        <v>14</v>
      </c>
      <c r="C2294" s="24" t="s">
        <v>88</v>
      </c>
      <c r="D2294" s="62" t="str">
        <f t="shared" si="272"/>
        <v>BODYBALANCE или YOGA14Держатели ковриков MBX MAT RACK</v>
      </c>
      <c r="E2294" s="45">
        <v>1</v>
      </c>
      <c r="F2294" s="24"/>
      <c r="G2294" s="24" t="s">
        <v>29</v>
      </c>
    </row>
    <row r="2295" spans="1:7" x14ac:dyDescent="0.25">
      <c r="A2295" s="19" t="s">
        <v>69</v>
      </c>
      <c r="B2295" s="20">
        <v>13</v>
      </c>
      <c r="C2295" s="40" t="s">
        <v>80</v>
      </c>
      <c r="D2295" s="62" t="str">
        <f t="shared" si="272"/>
        <v>BODYBALANCE или YOGA13Коврики MBX MAT</v>
      </c>
      <c r="E2295" s="45">
        <f>B2295</f>
        <v>13</v>
      </c>
      <c r="F2295" s="19"/>
      <c r="G2295" s="19" t="s">
        <v>22</v>
      </c>
    </row>
    <row r="2296" spans="1:7" ht="15.75" thickBot="1" x14ac:dyDescent="0.3">
      <c r="A2296" s="19" t="s">
        <v>69</v>
      </c>
      <c r="B2296" s="20">
        <v>13</v>
      </c>
      <c r="C2296" s="24" t="s">
        <v>88</v>
      </c>
      <c r="D2296" s="62" t="str">
        <f t="shared" si="272"/>
        <v>BODYBALANCE или YOGA13Держатели ковриков MBX MAT RACK</v>
      </c>
      <c r="E2296" s="45">
        <v>1</v>
      </c>
      <c r="F2296" s="24"/>
      <c r="G2296" s="24" t="s">
        <v>29</v>
      </c>
    </row>
    <row r="2297" spans="1:7" x14ac:dyDescent="0.25">
      <c r="A2297" s="19" t="s">
        <v>69</v>
      </c>
      <c r="B2297" s="20">
        <v>12</v>
      </c>
      <c r="C2297" s="40" t="s">
        <v>80</v>
      </c>
      <c r="D2297" s="62" t="str">
        <f t="shared" si="272"/>
        <v>BODYBALANCE или YOGA12Коврики MBX MAT</v>
      </c>
      <c r="E2297" s="45">
        <f>B2297</f>
        <v>12</v>
      </c>
      <c r="F2297" s="19"/>
      <c r="G2297" s="19" t="s">
        <v>22</v>
      </c>
    </row>
    <row r="2298" spans="1:7" ht="15.75" thickBot="1" x14ac:dyDescent="0.3">
      <c r="A2298" s="19" t="s">
        <v>69</v>
      </c>
      <c r="B2298" s="20">
        <v>12</v>
      </c>
      <c r="C2298" s="24" t="s">
        <v>88</v>
      </c>
      <c r="D2298" s="62" t="str">
        <f t="shared" si="272"/>
        <v>BODYBALANCE или YOGA12Держатели ковриков MBX MAT RACK</v>
      </c>
      <c r="E2298" s="45">
        <v>1</v>
      </c>
      <c r="F2298" s="24"/>
      <c r="G2298" s="24" t="s">
        <v>29</v>
      </c>
    </row>
    <row r="2299" spans="1:7" x14ac:dyDescent="0.25">
      <c r="A2299" s="19" t="s">
        <v>69</v>
      </c>
      <c r="B2299" s="20">
        <v>11</v>
      </c>
      <c r="C2299" s="40" t="s">
        <v>80</v>
      </c>
      <c r="D2299" s="62" t="str">
        <f t="shared" si="272"/>
        <v>BODYBALANCE или YOGA11Коврики MBX MAT</v>
      </c>
      <c r="E2299" s="45">
        <f>B2299</f>
        <v>11</v>
      </c>
      <c r="F2299" s="19"/>
      <c r="G2299" s="19" t="s">
        <v>22</v>
      </c>
    </row>
    <row r="2300" spans="1:7" ht="15.75" thickBot="1" x14ac:dyDescent="0.3">
      <c r="A2300" s="19" t="s">
        <v>69</v>
      </c>
      <c r="B2300" s="20">
        <v>11</v>
      </c>
      <c r="C2300" s="24" t="s">
        <v>88</v>
      </c>
      <c r="D2300" s="62" t="str">
        <f t="shared" si="272"/>
        <v>BODYBALANCE или YOGA11Держатели ковриков MBX MAT RACK</v>
      </c>
      <c r="E2300" s="45">
        <v>1</v>
      </c>
      <c r="F2300" s="24"/>
      <c r="G2300" s="24" t="s">
        <v>29</v>
      </c>
    </row>
    <row r="2301" spans="1:7" x14ac:dyDescent="0.25">
      <c r="A2301" s="19" t="s">
        <v>69</v>
      </c>
      <c r="B2301" s="20">
        <v>10</v>
      </c>
      <c r="C2301" s="40" t="s">
        <v>80</v>
      </c>
      <c r="D2301" s="62" t="str">
        <f t="shared" si="272"/>
        <v>BODYBALANCE или YOGA10Коврики MBX MAT</v>
      </c>
      <c r="E2301" s="45">
        <f>B2301</f>
        <v>10</v>
      </c>
      <c r="F2301" s="19"/>
      <c r="G2301" s="19" t="s">
        <v>22</v>
      </c>
    </row>
    <row r="2302" spans="1:7" ht="15.75" thickBot="1" x14ac:dyDescent="0.3">
      <c r="A2302" s="19" t="s">
        <v>69</v>
      </c>
      <c r="B2302" s="20">
        <v>10</v>
      </c>
      <c r="C2302" s="24" t="s">
        <v>88</v>
      </c>
      <c r="D2302" s="62" t="str">
        <f t="shared" si="272"/>
        <v>BODYBALANCE или YOGA10Держатели ковриков MBX MAT RACK</v>
      </c>
      <c r="E2302" s="45">
        <v>1</v>
      </c>
      <c r="F2302" s="24"/>
      <c r="G2302" s="24" t="s">
        <v>29</v>
      </c>
    </row>
    <row r="2303" spans="1:7" x14ac:dyDescent="0.25">
      <c r="A2303" s="19" t="s">
        <v>69</v>
      </c>
      <c r="B2303" s="20">
        <v>9</v>
      </c>
      <c r="C2303" s="40" t="s">
        <v>80</v>
      </c>
      <c r="D2303" s="62" t="str">
        <f t="shared" si="272"/>
        <v>BODYBALANCE или YOGA9Коврики MBX MAT</v>
      </c>
      <c r="E2303" s="45">
        <f>B2303</f>
        <v>9</v>
      </c>
      <c r="F2303" s="19"/>
      <c r="G2303" s="19" t="s">
        <v>22</v>
      </c>
    </row>
    <row r="2304" spans="1:7" ht="15.75" thickBot="1" x14ac:dyDescent="0.3">
      <c r="A2304" s="19" t="s">
        <v>69</v>
      </c>
      <c r="B2304" s="20">
        <v>9</v>
      </c>
      <c r="C2304" s="24" t="s">
        <v>88</v>
      </c>
      <c r="D2304" s="62" t="str">
        <f t="shared" si="272"/>
        <v>BODYBALANCE или YOGA9Держатели ковриков MBX MAT RACK</v>
      </c>
      <c r="E2304" s="45">
        <v>1</v>
      </c>
      <c r="F2304" s="24"/>
      <c r="G2304" s="24" t="s">
        <v>29</v>
      </c>
    </row>
    <row r="2305" spans="1:7" x14ac:dyDescent="0.25">
      <c r="A2305" s="19" t="s">
        <v>69</v>
      </c>
      <c r="B2305" s="20">
        <v>8</v>
      </c>
      <c r="C2305" s="40" t="s">
        <v>80</v>
      </c>
      <c r="D2305" s="62" t="str">
        <f t="shared" si="272"/>
        <v>BODYBALANCE или YOGA8Коврики MBX MAT</v>
      </c>
      <c r="E2305" s="45">
        <f>B2305</f>
        <v>8</v>
      </c>
      <c r="F2305" s="19"/>
      <c r="G2305" s="19" t="s">
        <v>22</v>
      </c>
    </row>
    <row r="2306" spans="1:7" ht="15.75" thickBot="1" x14ac:dyDescent="0.3">
      <c r="A2306" s="19" t="s">
        <v>69</v>
      </c>
      <c r="B2306" s="20">
        <v>8</v>
      </c>
      <c r="C2306" s="24" t="s">
        <v>88</v>
      </c>
      <c r="D2306" s="62" t="str">
        <f t="shared" si="272"/>
        <v>BODYBALANCE или YOGA8Держатели ковриков MBX MAT RACK</v>
      </c>
      <c r="E2306" s="45">
        <v>1</v>
      </c>
      <c r="F2306" s="24"/>
      <c r="G2306" s="24" t="s">
        <v>29</v>
      </c>
    </row>
    <row r="2307" spans="1:7" x14ac:dyDescent="0.25">
      <c r="A2307" s="19" t="s">
        <v>69</v>
      </c>
      <c r="B2307" s="20">
        <v>7</v>
      </c>
      <c r="C2307" s="40" t="s">
        <v>80</v>
      </c>
      <c r="D2307" s="62" t="str">
        <f t="shared" si="272"/>
        <v>BODYBALANCE или YOGA7Коврики MBX MAT</v>
      </c>
      <c r="E2307" s="45">
        <f>B2307</f>
        <v>7</v>
      </c>
      <c r="F2307" s="19"/>
      <c r="G2307" s="19" t="s">
        <v>22</v>
      </c>
    </row>
    <row r="2308" spans="1:7" ht="15.75" thickBot="1" x14ac:dyDescent="0.3">
      <c r="A2308" s="19" t="s">
        <v>69</v>
      </c>
      <c r="B2308" s="20">
        <v>7</v>
      </c>
      <c r="C2308" s="24" t="s">
        <v>88</v>
      </c>
      <c r="D2308" s="62" t="str">
        <f t="shared" si="272"/>
        <v>BODYBALANCE или YOGA7Держатели ковриков MBX MAT RACK</v>
      </c>
      <c r="E2308" s="45">
        <v>1</v>
      </c>
      <c r="F2308" s="24"/>
      <c r="G2308" s="24" t="s">
        <v>29</v>
      </c>
    </row>
    <row r="2309" spans="1:7" x14ac:dyDescent="0.25">
      <c r="A2309" s="19" t="s">
        <v>69</v>
      </c>
      <c r="B2309" s="20">
        <v>6</v>
      </c>
      <c r="C2309" s="40" t="s">
        <v>80</v>
      </c>
      <c r="D2309" s="62" t="str">
        <f t="shared" si="272"/>
        <v>BODYBALANCE или YOGA6Коврики MBX MAT</v>
      </c>
      <c r="E2309" s="45">
        <f>B2309</f>
        <v>6</v>
      </c>
      <c r="F2309" s="19"/>
      <c r="G2309" s="19" t="s">
        <v>22</v>
      </c>
    </row>
    <row r="2310" spans="1:7" ht="15.75" thickBot="1" x14ac:dyDescent="0.3">
      <c r="A2310" s="19" t="s">
        <v>69</v>
      </c>
      <c r="B2310" s="20">
        <v>6</v>
      </c>
      <c r="C2310" s="24" t="s">
        <v>88</v>
      </c>
      <c r="D2310" s="62" t="str">
        <f t="shared" si="272"/>
        <v>BODYBALANCE или YOGA6Держатели ковриков MBX MAT RACK</v>
      </c>
      <c r="E2310" s="45">
        <v>1</v>
      </c>
      <c r="F2310" s="24"/>
      <c r="G2310" s="24" t="s">
        <v>29</v>
      </c>
    </row>
    <row r="2311" spans="1:7" x14ac:dyDescent="0.25">
      <c r="A2311" s="19" t="s">
        <v>69</v>
      </c>
      <c r="B2311" s="20">
        <v>5</v>
      </c>
      <c r="C2311" s="40" t="s">
        <v>80</v>
      </c>
      <c r="D2311" s="62" t="str">
        <f t="shared" si="272"/>
        <v>BODYBALANCE или YOGA5Коврики MBX MAT</v>
      </c>
      <c r="E2311" s="45">
        <f>B2311</f>
        <v>5</v>
      </c>
      <c r="F2311" s="19"/>
      <c r="G2311" s="19" t="s">
        <v>22</v>
      </c>
    </row>
    <row r="2312" spans="1:7" ht="15.75" thickBot="1" x14ac:dyDescent="0.3">
      <c r="A2312" s="19" t="s">
        <v>69</v>
      </c>
      <c r="B2312" s="20">
        <v>5</v>
      </c>
      <c r="C2312" s="24" t="s">
        <v>88</v>
      </c>
      <c r="D2312" s="62" t="str">
        <f t="shared" si="272"/>
        <v>BODYBALANCE или YOGA5Держатели ковриков MBX MAT RACK</v>
      </c>
      <c r="E2312" s="45">
        <v>1</v>
      </c>
      <c r="F2312" s="24"/>
      <c r="G2312" s="24" t="s">
        <v>29</v>
      </c>
    </row>
    <row r="2313" spans="1:7" x14ac:dyDescent="0.25">
      <c r="A2313" s="19" t="s">
        <v>69</v>
      </c>
      <c r="B2313" s="20">
        <v>4</v>
      </c>
      <c r="C2313" s="40" t="s">
        <v>80</v>
      </c>
      <c r="D2313" s="62" t="str">
        <f t="shared" si="272"/>
        <v>BODYBALANCE или YOGA4Коврики MBX MAT</v>
      </c>
      <c r="E2313" s="45">
        <f>B2313</f>
        <v>4</v>
      </c>
      <c r="F2313" s="19"/>
      <c r="G2313" s="19" t="s">
        <v>22</v>
      </c>
    </row>
    <row r="2314" spans="1:7" ht="15.75" thickBot="1" x14ac:dyDescent="0.3">
      <c r="A2314" s="19" t="s">
        <v>69</v>
      </c>
      <c r="B2314" s="20">
        <v>4</v>
      </c>
      <c r="C2314" s="24" t="s">
        <v>88</v>
      </c>
      <c r="D2314" s="62" t="str">
        <f t="shared" si="272"/>
        <v>BODYBALANCE или YOGA4Держатели ковриков MBX MAT RACK</v>
      </c>
      <c r="E2314" s="45">
        <v>1</v>
      </c>
      <c r="F2314" s="24"/>
      <c r="G2314" s="24" t="s">
        <v>29</v>
      </c>
    </row>
    <row r="2315" spans="1:7" x14ac:dyDescent="0.25">
      <c r="A2315" s="19" t="s">
        <v>69</v>
      </c>
      <c r="B2315" s="20">
        <v>3</v>
      </c>
      <c r="C2315" s="40" t="s">
        <v>80</v>
      </c>
      <c r="D2315" s="62" t="str">
        <f t="shared" si="272"/>
        <v>BODYBALANCE или YOGA3Коврики MBX MAT</v>
      </c>
      <c r="E2315" s="45">
        <f>B2315</f>
        <v>3</v>
      </c>
      <c r="F2315" s="19"/>
      <c r="G2315" s="19" t="s">
        <v>22</v>
      </c>
    </row>
    <row r="2316" spans="1:7" ht="15.75" thickBot="1" x14ac:dyDescent="0.3">
      <c r="A2316" s="19" t="s">
        <v>69</v>
      </c>
      <c r="B2316" s="20">
        <v>3</v>
      </c>
      <c r="C2316" s="24" t="s">
        <v>88</v>
      </c>
      <c r="D2316" s="62" t="str">
        <f t="shared" si="272"/>
        <v>BODYBALANCE или YOGA3Держатели ковриков MBX MAT RACK</v>
      </c>
      <c r="E2316" s="45">
        <v>1</v>
      </c>
      <c r="F2316" s="24"/>
      <c r="G2316" s="24" t="s">
        <v>29</v>
      </c>
    </row>
    <row r="2317" spans="1:7" x14ac:dyDescent="0.25">
      <c r="A2317" s="19" t="s">
        <v>69</v>
      </c>
      <c r="B2317" s="20">
        <v>2</v>
      </c>
      <c r="C2317" s="40" t="s">
        <v>80</v>
      </c>
      <c r="D2317" s="62" t="str">
        <f t="shared" si="272"/>
        <v>BODYBALANCE или YOGA2Коврики MBX MAT</v>
      </c>
      <c r="E2317" s="45">
        <f>B2317</f>
        <v>2</v>
      </c>
      <c r="F2317" s="19"/>
      <c r="G2317" s="19" t="s">
        <v>22</v>
      </c>
    </row>
    <row r="2318" spans="1:7" ht="15.75" thickBot="1" x14ac:dyDescent="0.3">
      <c r="A2318" s="19" t="s">
        <v>69</v>
      </c>
      <c r="B2318" s="20">
        <v>2</v>
      </c>
      <c r="C2318" s="24" t="s">
        <v>88</v>
      </c>
      <c r="D2318" s="62" t="str">
        <f t="shared" si="272"/>
        <v>BODYBALANCE или YOGA2Держатели ковриков MBX MAT RACK</v>
      </c>
      <c r="E2318" s="45">
        <v>1</v>
      </c>
      <c r="F2318" s="24"/>
      <c r="G2318" s="24" t="s">
        <v>29</v>
      </c>
    </row>
    <row r="2319" spans="1:7" x14ac:dyDescent="0.25">
      <c r="A2319" s="19" t="s">
        <v>69</v>
      </c>
      <c r="B2319" s="20">
        <v>1</v>
      </c>
      <c r="C2319" s="40" t="s">
        <v>80</v>
      </c>
      <c r="D2319" s="62" t="str">
        <f t="shared" si="272"/>
        <v>BODYBALANCE или YOGA1Коврики MBX MAT</v>
      </c>
      <c r="E2319" s="45">
        <f>B2319</f>
        <v>1</v>
      </c>
      <c r="F2319" s="19"/>
      <c r="G2319" s="19" t="s">
        <v>22</v>
      </c>
    </row>
    <row r="2320" spans="1:7" ht="15.75" thickBot="1" x14ac:dyDescent="0.3">
      <c r="A2320" s="19" t="s">
        <v>69</v>
      </c>
      <c r="B2320" s="20">
        <v>1</v>
      </c>
      <c r="C2320" s="24" t="s">
        <v>88</v>
      </c>
      <c r="D2320" s="62" t="str">
        <f t="shared" si="272"/>
        <v>BODYBALANCE или YOGA1Держатели ковриков MBX MAT RACK</v>
      </c>
      <c r="E2320" s="45">
        <v>1</v>
      </c>
      <c r="F2320" s="24"/>
      <c r="G2320" s="24" t="s">
        <v>29</v>
      </c>
    </row>
    <row r="2321" spans="1:10" x14ac:dyDescent="0.25">
      <c r="A2321" s="15" t="s">
        <v>58</v>
      </c>
      <c r="B2321" s="16">
        <v>36</v>
      </c>
      <c r="C2321" s="39" t="s">
        <v>83</v>
      </c>
      <c r="D2321" s="62" t="str">
        <f t="shared" si="272"/>
        <v>BODYPUMP и CX WORX36Грифы SMARTBAR</v>
      </c>
      <c r="E2321" s="15">
        <f>B2321</f>
        <v>36</v>
      </c>
      <c r="F2321" s="42">
        <v>36</v>
      </c>
      <c r="G2321" s="182" t="s">
        <v>13</v>
      </c>
      <c r="H2321" s="8" t="s">
        <v>7</v>
      </c>
      <c r="I2321" s="4" t="s">
        <v>11</v>
      </c>
      <c r="J2321" s="35" t="s">
        <v>11</v>
      </c>
    </row>
    <row r="2322" spans="1:10" x14ac:dyDescent="0.25">
      <c r="A2322" s="15" t="s">
        <v>58</v>
      </c>
      <c r="B2322" s="16">
        <v>36</v>
      </c>
      <c r="C2322" s="39" t="s">
        <v>82</v>
      </c>
      <c r="D2322" s="62" t="str">
        <f t="shared" si="272"/>
        <v>BODYPUMP и CX WORX36Наборы весовых дисков (2 x 1 кг + 2 x 2,5 кг + 2 x 5 кг)</v>
      </c>
      <c r="E2322" s="15">
        <f>E2321</f>
        <v>36</v>
      </c>
      <c r="F2322" s="42">
        <v>36</v>
      </c>
      <c r="G2322" s="182"/>
      <c r="H2322" s="8" t="s">
        <v>8</v>
      </c>
      <c r="I2322" s="4" t="s">
        <v>7</v>
      </c>
      <c r="J2322" s="35" t="s">
        <v>10</v>
      </c>
    </row>
    <row r="2323" spans="1:10" x14ac:dyDescent="0.25">
      <c r="A2323" s="15" t="s">
        <v>58</v>
      </c>
      <c r="B2323" s="16">
        <v>36</v>
      </c>
      <c r="C2323" s="15" t="s">
        <v>70</v>
      </c>
      <c r="D2323" s="62" t="str">
        <f t="shared" si="272"/>
        <v>BODYPUMP и CX WORX36Стойки</v>
      </c>
      <c r="E2323" s="15">
        <v>3</v>
      </c>
      <c r="F2323" s="42">
        <v>3</v>
      </c>
      <c r="G2323" s="182"/>
      <c r="H2323" s="8" t="s">
        <v>9</v>
      </c>
      <c r="I2323" s="4" t="s">
        <v>7</v>
      </c>
      <c r="J2323" s="35" t="s">
        <v>12</v>
      </c>
    </row>
    <row r="2324" spans="1:10" x14ac:dyDescent="0.25">
      <c r="A2324" s="15" t="s">
        <v>58</v>
      </c>
      <c r="B2324" s="16">
        <v>36</v>
      </c>
      <c r="C2324" s="15" t="s">
        <v>71</v>
      </c>
      <c r="D2324" s="62" t="str">
        <f t="shared" si="272"/>
        <v>BODYPUMP и CX WORX36Дополнительные весовые диски 1 кг</v>
      </c>
      <c r="E2324" s="15">
        <f>B2324</f>
        <v>36</v>
      </c>
      <c r="F2324" s="42">
        <f t="shared" ref="F2324:F2329" si="273">3*12</f>
        <v>36</v>
      </c>
      <c r="G2324" s="182"/>
      <c r="H2324" s="4" t="s">
        <v>10</v>
      </c>
      <c r="I2324" s="4" t="s">
        <v>11</v>
      </c>
      <c r="J2324" s="36" t="s">
        <v>10</v>
      </c>
    </row>
    <row r="2325" spans="1:10" x14ac:dyDescent="0.25">
      <c r="A2325" s="15" t="s">
        <v>58</v>
      </c>
      <c r="B2325" s="16">
        <v>36</v>
      </c>
      <c r="C2325" s="15" t="s">
        <v>72</v>
      </c>
      <c r="D2325" s="62" t="str">
        <f t="shared" si="272"/>
        <v>BODYPUMP и CX WORX36Дополнительные весовые диски 2,5 кг</v>
      </c>
      <c r="E2325" s="15">
        <f t="shared" ref="E2325:E2330" si="274">B2325</f>
        <v>36</v>
      </c>
      <c r="F2325" s="42">
        <f t="shared" si="273"/>
        <v>36</v>
      </c>
      <c r="G2325" s="182"/>
      <c r="H2325" s="9" t="s">
        <v>17</v>
      </c>
    </row>
    <row r="2326" spans="1:10" x14ac:dyDescent="0.25">
      <c r="A2326" s="15" t="s">
        <v>58</v>
      </c>
      <c r="B2326" s="16">
        <v>36</v>
      </c>
      <c r="C2326" s="15" t="s">
        <v>74</v>
      </c>
      <c r="D2326" s="62" t="str">
        <f t="shared" si="272"/>
        <v>BODYPUMP и CX WORX36Весовые диски 3,7 кг</v>
      </c>
      <c r="E2326" s="15">
        <f t="shared" si="274"/>
        <v>36</v>
      </c>
      <c r="F2326" s="42">
        <f t="shared" si="273"/>
        <v>36</v>
      </c>
      <c r="G2326" s="182"/>
    </row>
    <row r="2327" spans="1:10" x14ac:dyDescent="0.25">
      <c r="A2327" s="15" t="s">
        <v>58</v>
      </c>
      <c r="B2327" s="16">
        <v>36</v>
      </c>
      <c r="C2327" s="15" t="s">
        <v>73</v>
      </c>
      <c r="D2327" s="62" t="str">
        <f t="shared" si="272"/>
        <v>BODYPUMP и CX WORX36Дополнительные весовые диски 5 кг</v>
      </c>
      <c r="E2327" s="15">
        <f t="shared" si="274"/>
        <v>36</v>
      </c>
      <c r="F2327" s="42">
        <f t="shared" si="273"/>
        <v>36</v>
      </c>
      <c r="G2327" s="182"/>
    </row>
    <row r="2328" spans="1:10" x14ac:dyDescent="0.25">
      <c r="A2328" s="15" t="s">
        <v>58</v>
      </c>
      <c r="B2328" s="16">
        <v>36</v>
      </c>
      <c r="C2328" s="15" t="s">
        <v>75</v>
      </c>
      <c r="D2328" s="62" t="str">
        <f t="shared" si="272"/>
        <v>BODYPUMP и CX WORX36Весовые диски 7,5 кг</v>
      </c>
      <c r="E2328" s="15">
        <f t="shared" si="274"/>
        <v>36</v>
      </c>
      <c r="F2328" s="42">
        <f t="shared" si="273"/>
        <v>36</v>
      </c>
      <c r="G2328" s="182"/>
    </row>
    <row r="2329" spans="1:10" x14ac:dyDescent="0.25">
      <c r="A2329" s="15" t="s">
        <v>58</v>
      </c>
      <c r="B2329" s="16">
        <v>36</v>
      </c>
      <c r="C2329" s="15" t="s">
        <v>76</v>
      </c>
      <c r="D2329" s="62" t="str">
        <f t="shared" si="272"/>
        <v>BODYPUMP и CX WORX36Весовые диски 10 кг</v>
      </c>
      <c r="E2329" s="15">
        <f t="shared" si="274"/>
        <v>36</v>
      </c>
      <c r="F2329" s="42">
        <f t="shared" si="273"/>
        <v>36</v>
      </c>
      <c r="G2329" s="182"/>
    </row>
    <row r="2330" spans="1:10" x14ac:dyDescent="0.25">
      <c r="A2330" s="15" t="s">
        <v>58</v>
      </c>
      <c r="B2330" s="16">
        <v>36</v>
      </c>
      <c r="C2330" s="40" t="s">
        <v>78</v>
      </c>
      <c r="D2330" s="62" t="str">
        <f t="shared" si="272"/>
        <v>BODYPUMP и CX WORX36Амортизаторы SMARTBAND</v>
      </c>
      <c r="E2330" s="15">
        <f t="shared" si="274"/>
        <v>36</v>
      </c>
      <c r="F2330" s="42">
        <f>F2321</f>
        <v>36</v>
      </c>
      <c r="G2330" s="108"/>
    </row>
    <row r="2331" spans="1:10" x14ac:dyDescent="0.25">
      <c r="A2331" s="15" t="s">
        <v>58</v>
      </c>
      <c r="B2331" s="16">
        <v>36</v>
      </c>
      <c r="C2331" s="40" t="s">
        <v>79</v>
      </c>
      <c r="D2331" s="62" t="str">
        <f t="shared" si="272"/>
        <v>BODYPUMP и CX WORX36Амортизаторы SMARTBAND EXTREME</v>
      </c>
      <c r="E2331" s="15">
        <f>E2330*0.4</f>
        <v>14.4</v>
      </c>
      <c r="F2331" s="42">
        <f>F2330*0.4</f>
        <v>14.4</v>
      </c>
      <c r="G2331" s="108"/>
    </row>
    <row r="2332" spans="1:10" x14ac:dyDescent="0.25">
      <c r="A2332" s="15" t="s">
        <v>58</v>
      </c>
      <c r="B2332" s="16">
        <v>36</v>
      </c>
      <c r="C2332" s="40" t="s">
        <v>77</v>
      </c>
      <c r="D2332" s="62" t="str">
        <f t="shared" si="272"/>
        <v>BODYPUMP и CX WORX36Держатели Амортизаторов SMARTBAND RACK</v>
      </c>
      <c r="E2332" s="15">
        <v>5</v>
      </c>
      <c r="F2332" s="42">
        <v>5</v>
      </c>
      <c r="G2332" s="108"/>
    </row>
    <row r="2333" spans="1:10" x14ac:dyDescent="0.25">
      <c r="A2333" s="15" t="s">
        <v>58</v>
      </c>
      <c r="B2333" s="16">
        <v>36</v>
      </c>
      <c r="C2333" s="39" t="s">
        <v>81</v>
      </c>
      <c r="D2333" s="62" t="str">
        <f t="shared" si="272"/>
        <v xml:space="preserve">BODYPUMP и CX WORX36Степперы SMARTSTEP (и 4 подставки) x 1 на человека </v>
      </c>
      <c r="E2333" s="15">
        <f>E2321</f>
        <v>36</v>
      </c>
      <c r="F2333" s="42">
        <f>F2321</f>
        <v>36</v>
      </c>
      <c r="G2333" s="108"/>
    </row>
    <row r="2334" spans="1:10" x14ac:dyDescent="0.25">
      <c r="A2334" s="15" t="s">
        <v>58</v>
      </c>
      <c r="B2334" s="16">
        <v>36</v>
      </c>
      <c r="C2334" s="40" t="s">
        <v>80</v>
      </c>
      <c r="D2334" s="62" t="str">
        <f t="shared" si="272"/>
        <v>BODYPUMP и CX WORX36Коврики MBX MAT</v>
      </c>
      <c r="E2334" s="18">
        <f>E2333</f>
        <v>36</v>
      </c>
      <c r="F2334" s="90">
        <f>F2333</f>
        <v>36</v>
      </c>
      <c r="G2334" s="27" t="s">
        <v>5</v>
      </c>
      <c r="H2334" s="11"/>
      <c r="I2334" s="11"/>
    </row>
    <row r="2335" spans="1:10" x14ac:dyDescent="0.25">
      <c r="A2335" s="15" t="s">
        <v>58</v>
      </c>
      <c r="B2335" s="16">
        <v>36</v>
      </c>
      <c r="C2335" s="40" t="s">
        <v>88</v>
      </c>
      <c r="D2335" s="62" t="str">
        <f t="shared" si="272"/>
        <v>BODYPUMP и CX WORX36Держатели ковриков MBX MAT RACK</v>
      </c>
      <c r="E2335" s="17">
        <v>1</v>
      </c>
      <c r="F2335" s="91">
        <v>1</v>
      </c>
      <c r="G2335" s="28" t="s">
        <v>5</v>
      </c>
      <c r="H2335" s="6"/>
      <c r="I2335" s="6"/>
      <c r="J2335" s="37"/>
    </row>
    <row r="2336" spans="1:10" x14ac:dyDescent="0.25">
      <c r="A2336" s="15" t="s">
        <v>58</v>
      </c>
      <c r="B2336" s="16">
        <v>35</v>
      </c>
      <c r="C2336" s="39" t="s">
        <v>83</v>
      </c>
      <c r="D2336" s="62" t="str">
        <f t="shared" si="272"/>
        <v>BODYPUMP и CX WORX35Грифы SMARTBAR</v>
      </c>
      <c r="E2336" s="15">
        <f>B2336</f>
        <v>35</v>
      </c>
      <c r="F2336" s="15">
        <v>36</v>
      </c>
      <c r="G2336" s="182" t="s">
        <v>13</v>
      </c>
      <c r="H2336" s="8" t="s">
        <v>7</v>
      </c>
      <c r="I2336" s="4" t="s">
        <v>11</v>
      </c>
      <c r="J2336" s="35" t="s">
        <v>11</v>
      </c>
    </row>
    <row r="2337" spans="1:11" x14ac:dyDescent="0.25">
      <c r="A2337" s="15" t="s">
        <v>58</v>
      </c>
      <c r="B2337" s="16">
        <v>35</v>
      </c>
      <c r="C2337" s="39" t="s">
        <v>82</v>
      </c>
      <c r="D2337" s="62" t="str">
        <f t="shared" si="272"/>
        <v>BODYPUMP и CX WORX35Наборы весовых дисков (2 x 1 кг + 2 x 2,5 кг + 2 x 5 кг)</v>
      </c>
      <c r="E2337" s="15">
        <f>E2336</f>
        <v>35</v>
      </c>
      <c r="F2337" s="15">
        <v>36</v>
      </c>
      <c r="G2337" s="182"/>
      <c r="H2337" s="8" t="s">
        <v>8</v>
      </c>
      <c r="I2337" s="4" t="s">
        <v>7</v>
      </c>
      <c r="J2337" s="35" t="s">
        <v>10</v>
      </c>
    </row>
    <row r="2338" spans="1:11" x14ac:dyDescent="0.25">
      <c r="A2338" s="15" t="s">
        <v>58</v>
      </c>
      <c r="B2338" s="16">
        <v>35</v>
      </c>
      <c r="C2338" s="15" t="s">
        <v>70</v>
      </c>
      <c r="D2338" s="62" t="str">
        <f t="shared" si="272"/>
        <v>BODYPUMP и CX WORX35Стойки</v>
      </c>
      <c r="E2338" s="15">
        <v>3</v>
      </c>
      <c r="F2338" s="15">
        <v>3</v>
      </c>
      <c r="G2338" s="182"/>
      <c r="H2338" s="8" t="s">
        <v>9</v>
      </c>
      <c r="I2338" s="4" t="s">
        <v>7</v>
      </c>
      <c r="J2338" s="35" t="s">
        <v>12</v>
      </c>
    </row>
    <row r="2339" spans="1:11" x14ac:dyDescent="0.25">
      <c r="A2339" s="15" t="s">
        <v>58</v>
      </c>
      <c r="B2339" s="16">
        <v>35</v>
      </c>
      <c r="C2339" s="15" t="s">
        <v>71</v>
      </c>
      <c r="D2339" s="62" t="str">
        <f t="shared" si="272"/>
        <v>BODYPUMP и CX WORX35Дополнительные весовые диски 1 кг</v>
      </c>
      <c r="E2339" s="15">
        <f>B2339</f>
        <v>35</v>
      </c>
      <c r="F2339" s="15">
        <f t="shared" ref="F2339:F2344" si="275">3*12</f>
        <v>36</v>
      </c>
      <c r="G2339" s="182"/>
      <c r="H2339" s="4" t="s">
        <v>10</v>
      </c>
      <c r="I2339" s="4" t="s">
        <v>11</v>
      </c>
      <c r="J2339" s="36" t="s">
        <v>10</v>
      </c>
      <c r="K2339">
        <f>F2339/$F$2336</f>
        <v>1</v>
      </c>
    </row>
    <row r="2340" spans="1:11" x14ac:dyDescent="0.25">
      <c r="A2340" s="15" t="s">
        <v>58</v>
      </c>
      <c r="B2340" s="16">
        <v>35</v>
      </c>
      <c r="C2340" s="15" t="s">
        <v>72</v>
      </c>
      <c r="D2340" s="62" t="str">
        <f t="shared" si="272"/>
        <v>BODYPUMP и CX WORX35Дополнительные весовые диски 2,5 кг</v>
      </c>
      <c r="E2340" s="15">
        <f t="shared" ref="E2340:E2345" si="276">B2340</f>
        <v>35</v>
      </c>
      <c r="F2340" s="15">
        <f t="shared" si="275"/>
        <v>36</v>
      </c>
      <c r="G2340" s="182"/>
      <c r="H2340" s="9" t="s">
        <v>17</v>
      </c>
      <c r="K2340">
        <f t="shared" ref="K2340:K2344" si="277">F2340/$F$2336</f>
        <v>1</v>
      </c>
    </row>
    <row r="2341" spans="1:11" x14ac:dyDescent="0.25">
      <c r="A2341" s="15" t="s">
        <v>58</v>
      </c>
      <c r="B2341" s="16">
        <v>35</v>
      </c>
      <c r="C2341" s="15" t="s">
        <v>74</v>
      </c>
      <c r="D2341" s="62" t="str">
        <f t="shared" ref="D2341:D2404" si="278">A2341&amp;B2341&amp;C2341</f>
        <v>BODYPUMP и CX WORX35Весовые диски 3,7 кг</v>
      </c>
      <c r="E2341" s="15">
        <f t="shared" si="276"/>
        <v>35</v>
      </c>
      <c r="F2341" s="15">
        <f t="shared" si="275"/>
        <v>36</v>
      </c>
      <c r="G2341" s="182"/>
      <c r="K2341">
        <f t="shared" si="277"/>
        <v>1</v>
      </c>
    </row>
    <row r="2342" spans="1:11" x14ac:dyDescent="0.25">
      <c r="A2342" s="15" t="s">
        <v>58</v>
      </c>
      <c r="B2342" s="16">
        <v>35</v>
      </c>
      <c r="C2342" s="15" t="s">
        <v>73</v>
      </c>
      <c r="D2342" s="62" t="str">
        <f t="shared" si="278"/>
        <v>BODYPUMP и CX WORX35Дополнительные весовые диски 5 кг</v>
      </c>
      <c r="E2342" s="15">
        <f t="shared" si="276"/>
        <v>35</v>
      </c>
      <c r="F2342" s="15">
        <f t="shared" si="275"/>
        <v>36</v>
      </c>
      <c r="G2342" s="182"/>
      <c r="K2342">
        <f t="shared" si="277"/>
        <v>1</v>
      </c>
    </row>
    <row r="2343" spans="1:11" x14ac:dyDescent="0.25">
      <c r="A2343" s="15" t="s">
        <v>58</v>
      </c>
      <c r="B2343" s="16">
        <v>35</v>
      </c>
      <c r="C2343" s="15" t="s">
        <v>75</v>
      </c>
      <c r="D2343" s="62" t="str">
        <f t="shared" si="278"/>
        <v>BODYPUMP и CX WORX35Весовые диски 7,5 кг</v>
      </c>
      <c r="E2343" s="15">
        <f t="shared" si="276"/>
        <v>35</v>
      </c>
      <c r="F2343" s="15">
        <f t="shared" si="275"/>
        <v>36</v>
      </c>
      <c r="G2343" s="182"/>
      <c r="K2343">
        <f t="shared" si="277"/>
        <v>1</v>
      </c>
    </row>
    <row r="2344" spans="1:11" x14ac:dyDescent="0.25">
      <c r="A2344" s="15" t="s">
        <v>58</v>
      </c>
      <c r="B2344" s="16">
        <v>35</v>
      </c>
      <c r="C2344" s="15" t="s">
        <v>76</v>
      </c>
      <c r="D2344" s="62" t="str">
        <f t="shared" si="278"/>
        <v>BODYPUMP и CX WORX35Весовые диски 10 кг</v>
      </c>
      <c r="E2344" s="15">
        <f t="shared" si="276"/>
        <v>35</v>
      </c>
      <c r="F2344" s="15">
        <f t="shared" si="275"/>
        <v>36</v>
      </c>
      <c r="G2344" s="182"/>
      <c r="K2344">
        <f t="shared" si="277"/>
        <v>1</v>
      </c>
    </row>
    <row r="2345" spans="1:11" x14ac:dyDescent="0.25">
      <c r="A2345" s="15" t="s">
        <v>58</v>
      </c>
      <c r="B2345" s="16">
        <v>35</v>
      </c>
      <c r="C2345" s="40" t="s">
        <v>78</v>
      </c>
      <c r="D2345" s="62" t="str">
        <f t="shared" si="278"/>
        <v>BODYPUMP и CX WORX35Амортизаторы SMARTBAND</v>
      </c>
      <c r="E2345" s="15">
        <f t="shared" si="276"/>
        <v>35</v>
      </c>
      <c r="F2345" s="15">
        <f>F2336</f>
        <v>36</v>
      </c>
      <c r="G2345" s="108"/>
    </row>
    <row r="2346" spans="1:11" x14ac:dyDescent="0.25">
      <c r="A2346" s="15" t="s">
        <v>58</v>
      </c>
      <c r="B2346" s="16">
        <v>35</v>
      </c>
      <c r="C2346" s="40" t="s">
        <v>79</v>
      </c>
      <c r="D2346" s="62" t="str">
        <f t="shared" si="278"/>
        <v>BODYPUMP и CX WORX35Амортизаторы SMARTBAND EXTREME</v>
      </c>
      <c r="E2346" s="15">
        <f>E2345*0.4</f>
        <v>14</v>
      </c>
      <c r="F2346" s="15">
        <f>F2345*0.4</f>
        <v>14.4</v>
      </c>
      <c r="G2346" s="108"/>
    </row>
    <row r="2347" spans="1:11" x14ac:dyDescent="0.25">
      <c r="A2347" s="15" t="s">
        <v>58</v>
      </c>
      <c r="B2347" s="16">
        <v>35</v>
      </c>
      <c r="C2347" s="40" t="s">
        <v>77</v>
      </c>
      <c r="D2347" s="62" t="str">
        <f t="shared" si="278"/>
        <v>BODYPUMP и CX WORX35Держатели Амортизаторов SMARTBAND RACK</v>
      </c>
      <c r="E2347" s="15">
        <v>5</v>
      </c>
      <c r="F2347" s="15">
        <v>5</v>
      </c>
      <c r="G2347" s="108"/>
    </row>
    <row r="2348" spans="1:11" x14ac:dyDescent="0.25">
      <c r="A2348" s="15" t="s">
        <v>58</v>
      </c>
      <c r="B2348" s="16">
        <v>35</v>
      </c>
      <c r="C2348" s="39" t="s">
        <v>81</v>
      </c>
      <c r="D2348" s="62" t="str">
        <f t="shared" si="278"/>
        <v xml:space="preserve">BODYPUMP и CX WORX35Степперы SMARTSTEP (и 4 подставки) x 1 на человека </v>
      </c>
      <c r="E2348" s="15">
        <f>E2336</f>
        <v>35</v>
      </c>
      <c r="F2348" s="15">
        <f>F2336</f>
        <v>36</v>
      </c>
      <c r="G2348" s="108"/>
    </row>
    <row r="2349" spans="1:11" x14ac:dyDescent="0.25">
      <c r="A2349" s="15" t="s">
        <v>58</v>
      </c>
      <c r="B2349" s="16">
        <v>35</v>
      </c>
      <c r="C2349" s="40" t="s">
        <v>80</v>
      </c>
      <c r="D2349" s="62" t="str">
        <f t="shared" si="278"/>
        <v>BODYPUMP и CX WORX35Коврики MBX MAT</v>
      </c>
      <c r="E2349" s="18">
        <f>E2348</f>
        <v>35</v>
      </c>
      <c r="F2349" s="18">
        <f>F2348</f>
        <v>36</v>
      </c>
      <c r="G2349" s="27" t="s">
        <v>5</v>
      </c>
      <c r="H2349" s="11"/>
      <c r="I2349" s="11"/>
    </row>
    <row r="2350" spans="1:11" x14ac:dyDescent="0.25">
      <c r="A2350" s="15" t="s">
        <v>58</v>
      </c>
      <c r="B2350" s="16">
        <v>35</v>
      </c>
      <c r="C2350" s="40" t="s">
        <v>88</v>
      </c>
      <c r="D2350" s="62" t="str">
        <f t="shared" si="278"/>
        <v>BODYPUMP и CX WORX35Держатели ковриков MBX MAT RACK</v>
      </c>
      <c r="E2350" s="17">
        <v>1</v>
      </c>
      <c r="F2350" s="17">
        <v>1</v>
      </c>
      <c r="G2350" s="28" t="s">
        <v>5</v>
      </c>
      <c r="H2350" s="6"/>
      <c r="I2350" s="6"/>
      <c r="J2350" s="37"/>
    </row>
    <row r="2351" spans="1:11" x14ac:dyDescent="0.25">
      <c r="A2351" s="15" t="s">
        <v>58</v>
      </c>
      <c r="B2351" s="16">
        <v>34</v>
      </c>
      <c r="C2351" s="39" t="s">
        <v>83</v>
      </c>
      <c r="D2351" s="62" t="str">
        <f t="shared" si="278"/>
        <v>BODYPUMP и CX WORX34Грифы SMARTBAR</v>
      </c>
      <c r="E2351" s="15">
        <f>B2351</f>
        <v>34</v>
      </c>
      <c r="F2351" s="15">
        <v>36</v>
      </c>
      <c r="G2351" s="182" t="s">
        <v>13</v>
      </c>
      <c r="H2351" s="8" t="s">
        <v>7</v>
      </c>
      <c r="I2351" s="4" t="s">
        <v>11</v>
      </c>
      <c r="J2351" s="35" t="s">
        <v>11</v>
      </c>
    </row>
    <row r="2352" spans="1:11" x14ac:dyDescent="0.25">
      <c r="A2352" s="15" t="s">
        <v>58</v>
      </c>
      <c r="B2352" s="16">
        <v>34</v>
      </c>
      <c r="C2352" s="39" t="s">
        <v>82</v>
      </c>
      <c r="D2352" s="62" t="str">
        <f t="shared" si="278"/>
        <v>BODYPUMP и CX WORX34Наборы весовых дисков (2 x 1 кг + 2 x 2,5 кг + 2 x 5 кг)</v>
      </c>
      <c r="E2352" s="15">
        <f>E2351</f>
        <v>34</v>
      </c>
      <c r="F2352" s="15">
        <v>36</v>
      </c>
      <c r="G2352" s="182"/>
      <c r="H2352" s="8" t="s">
        <v>8</v>
      </c>
      <c r="I2352" s="4" t="s">
        <v>7</v>
      </c>
      <c r="J2352" s="35" t="s">
        <v>10</v>
      </c>
    </row>
    <row r="2353" spans="1:11" x14ac:dyDescent="0.25">
      <c r="A2353" s="15" t="s">
        <v>58</v>
      </c>
      <c r="B2353" s="16">
        <v>34</v>
      </c>
      <c r="C2353" s="15" t="s">
        <v>70</v>
      </c>
      <c r="D2353" s="62" t="str">
        <f t="shared" si="278"/>
        <v>BODYPUMP и CX WORX34Стойки</v>
      </c>
      <c r="E2353" s="15">
        <v>3</v>
      </c>
      <c r="F2353" s="15">
        <v>3</v>
      </c>
      <c r="G2353" s="182"/>
      <c r="H2353" s="8" t="s">
        <v>9</v>
      </c>
      <c r="I2353" s="4" t="s">
        <v>7</v>
      </c>
      <c r="J2353" s="35" t="s">
        <v>12</v>
      </c>
    </row>
    <row r="2354" spans="1:11" x14ac:dyDescent="0.25">
      <c r="A2354" s="15" t="s">
        <v>58</v>
      </c>
      <c r="B2354" s="16">
        <v>34</v>
      </c>
      <c r="C2354" s="15" t="s">
        <v>71</v>
      </c>
      <c r="D2354" s="62" t="str">
        <f t="shared" si="278"/>
        <v>BODYPUMP и CX WORX34Дополнительные весовые диски 1 кг</v>
      </c>
      <c r="E2354" s="15">
        <f>B2354</f>
        <v>34</v>
      </c>
      <c r="F2354" s="15">
        <f t="shared" ref="F2354:F2359" si="279">3*12</f>
        <v>36</v>
      </c>
      <c r="G2354" s="182"/>
      <c r="H2354" s="4" t="s">
        <v>10</v>
      </c>
      <c r="I2354" s="4" t="s">
        <v>11</v>
      </c>
      <c r="J2354" s="36" t="s">
        <v>10</v>
      </c>
      <c r="K2354">
        <f>F2354/$F$2336</f>
        <v>1</v>
      </c>
    </row>
    <row r="2355" spans="1:11" x14ac:dyDescent="0.25">
      <c r="A2355" s="15" t="s">
        <v>58</v>
      </c>
      <c r="B2355" s="16">
        <v>34</v>
      </c>
      <c r="C2355" s="15" t="s">
        <v>72</v>
      </c>
      <c r="D2355" s="62" t="str">
        <f t="shared" si="278"/>
        <v>BODYPUMP и CX WORX34Дополнительные весовые диски 2,5 кг</v>
      </c>
      <c r="E2355" s="15">
        <f t="shared" ref="E2355:E2360" si="280">B2355</f>
        <v>34</v>
      </c>
      <c r="F2355" s="15">
        <f t="shared" si="279"/>
        <v>36</v>
      </c>
      <c r="G2355" s="182"/>
      <c r="H2355" s="9" t="s">
        <v>17</v>
      </c>
      <c r="K2355">
        <f t="shared" ref="K2355:K2359" si="281">F2355/$F$2336</f>
        <v>1</v>
      </c>
    </row>
    <row r="2356" spans="1:11" x14ac:dyDescent="0.25">
      <c r="A2356" s="15" t="s">
        <v>58</v>
      </c>
      <c r="B2356" s="16">
        <v>34</v>
      </c>
      <c r="C2356" s="15" t="s">
        <v>74</v>
      </c>
      <c r="D2356" s="62" t="str">
        <f t="shared" si="278"/>
        <v>BODYPUMP и CX WORX34Весовые диски 3,7 кг</v>
      </c>
      <c r="E2356" s="15">
        <f t="shared" si="280"/>
        <v>34</v>
      </c>
      <c r="F2356" s="15">
        <f t="shared" si="279"/>
        <v>36</v>
      </c>
      <c r="G2356" s="182"/>
      <c r="K2356">
        <f t="shared" si="281"/>
        <v>1</v>
      </c>
    </row>
    <row r="2357" spans="1:11" x14ac:dyDescent="0.25">
      <c r="A2357" s="15" t="s">
        <v>58</v>
      </c>
      <c r="B2357" s="16">
        <v>34</v>
      </c>
      <c r="C2357" s="15" t="s">
        <v>73</v>
      </c>
      <c r="D2357" s="62" t="str">
        <f t="shared" si="278"/>
        <v>BODYPUMP и CX WORX34Дополнительные весовые диски 5 кг</v>
      </c>
      <c r="E2357" s="15">
        <f t="shared" si="280"/>
        <v>34</v>
      </c>
      <c r="F2357" s="15">
        <f t="shared" si="279"/>
        <v>36</v>
      </c>
      <c r="G2357" s="182"/>
      <c r="K2357">
        <f t="shared" si="281"/>
        <v>1</v>
      </c>
    </row>
    <row r="2358" spans="1:11" x14ac:dyDescent="0.25">
      <c r="A2358" s="15" t="s">
        <v>58</v>
      </c>
      <c r="B2358" s="16">
        <v>34</v>
      </c>
      <c r="C2358" s="15" t="s">
        <v>75</v>
      </c>
      <c r="D2358" s="62" t="str">
        <f t="shared" si="278"/>
        <v>BODYPUMP и CX WORX34Весовые диски 7,5 кг</v>
      </c>
      <c r="E2358" s="15">
        <f t="shared" si="280"/>
        <v>34</v>
      </c>
      <c r="F2358" s="15">
        <f t="shared" si="279"/>
        <v>36</v>
      </c>
      <c r="G2358" s="182"/>
      <c r="K2358">
        <f t="shared" si="281"/>
        <v>1</v>
      </c>
    </row>
    <row r="2359" spans="1:11" x14ac:dyDescent="0.25">
      <c r="A2359" s="15" t="s">
        <v>58</v>
      </c>
      <c r="B2359" s="16">
        <v>34</v>
      </c>
      <c r="C2359" s="15" t="s">
        <v>76</v>
      </c>
      <c r="D2359" s="62" t="str">
        <f t="shared" si="278"/>
        <v>BODYPUMP и CX WORX34Весовые диски 10 кг</v>
      </c>
      <c r="E2359" s="15">
        <f t="shared" si="280"/>
        <v>34</v>
      </c>
      <c r="F2359" s="15">
        <f t="shared" si="279"/>
        <v>36</v>
      </c>
      <c r="G2359" s="182"/>
      <c r="K2359">
        <f t="shared" si="281"/>
        <v>1</v>
      </c>
    </row>
    <row r="2360" spans="1:11" x14ac:dyDescent="0.25">
      <c r="A2360" s="15" t="s">
        <v>58</v>
      </c>
      <c r="B2360" s="16">
        <v>34</v>
      </c>
      <c r="C2360" s="40" t="s">
        <v>78</v>
      </c>
      <c r="D2360" s="62" t="str">
        <f t="shared" si="278"/>
        <v>BODYPUMP и CX WORX34Амортизаторы SMARTBAND</v>
      </c>
      <c r="E2360" s="15">
        <f t="shared" si="280"/>
        <v>34</v>
      </c>
      <c r="F2360" s="15">
        <f>F2351</f>
        <v>36</v>
      </c>
      <c r="G2360" s="108"/>
    </row>
    <row r="2361" spans="1:11" x14ac:dyDescent="0.25">
      <c r="A2361" s="15" t="s">
        <v>58</v>
      </c>
      <c r="B2361" s="16">
        <v>34</v>
      </c>
      <c r="C2361" s="40" t="s">
        <v>79</v>
      </c>
      <c r="D2361" s="62" t="str">
        <f t="shared" si="278"/>
        <v>BODYPUMP и CX WORX34Амортизаторы SMARTBAND EXTREME</v>
      </c>
      <c r="E2361" s="15">
        <f>E2360*0.4</f>
        <v>13.600000000000001</v>
      </c>
      <c r="F2361" s="15">
        <f>F2360*0.4</f>
        <v>14.4</v>
      </c>
      <c r="G2361" s="108"/>
    </row>
    <row r="2362" spans="1:11" x14ac:dyDescent="0.25">
      <c r="A2362" s="15" t="s">
        <v>58</v>
      </c>
      <c r="B2362" s="16">
        <v>34</v>
      </c>
      <c r="C2362" s="40" t="s">
        <v>77</v>
      </c>
      <c r="D2362" s="62" t="str">
        <f t="shared" si="278"/>
        <v>BODYPUMP и CX WORX34Держатели Амортизаторов SMARTBAND RACK</v>
      </c>
      <c r="E2362" s="15">
        <v>5</v>
      </c>
      <c r="F2362" s="15">
        <v>5</v>
      </c>
      <c r="G2362" s="108"/>
    </row>
    <row r="2363" spans="1:11" x14ac:dyDescent="0.25">
      <c r="A2363" s="15" t="s">
        <v>58</v>
      </c>
      <c r="B2363" s="16">
        <v>34</v>
      </c>
      <c r="C2363" s="39" t="s">
        <v>81</v>
      </c>
      <c r="D2363" s="62" t="str">
        <f t="shared" si="278"/>
        <v xml:space="preserve">BODYPUMP и CX WORX34Степперы SMARTSTEP (и 4 подставки) x 1 на человека </v>
      </c>
      <c r="E2363" s="15">
        <f>E2351</f>
        <v>34</v>
      </c>
      <c r="F2363" s="15">
        <f>F2351</f>
        <v>36</v>
      </c>
      <c r="G2363" s="108"/>
    </row>
    <row r="2364" spans="1:11" x14ac:dyDescent="0.25">
      <c r="A2364" s="15" t="s">
        <v>58</v>
      </c>
      <c r="B2364" s="16">
        <v>34</v>
      </c>
      <c r="C2364" s="40" t="s">
        <v>80</v>
      </c>
      <c r="D2364" s="62" t="str">
        <f t="shared" si="278"/>
        <v>BODYPUMP и CX WORX34Коврики MBX MAT</v>
      </c>
      <c r="E2364" s="18">
        <f>E2363</f>
        <v>34</v>
      </c>
      <c r="F2364" s="18">
        <f>F2363</f>
        <v>36</v>
      </c>
      <c r="G2364" s="27" t="s">
        <v>5</v>
      </c>
      <c r="H2364" s="11"/>
      <c r="I2364" s="11"/>
    </row>
    <row r="2365" spans="1:11" x14ac:dyDescent="0.25">
      <c r="A2365" s="15" t="s">
        <v>58</v>
      </c>
      <c r="B2365" s="16">
        <v>34</v>
      </c>
      <c r="C2365" s="40" t="s">
        <v>88</v>
      </c>
      <c r="D2365" s="62" t="str">
        <f t="shared" si="278"/>
        <v>BODYPUMP и CX WORX34Держатели ковриков MBX MAT RACK</v>
      </c>
      <c r="E2365" s="17">
        <v>1</v>
      </c>
      <c r="F2365" s="17">
        <v>1</v>
      </c>
      <c r="G2365" s="28" t="s">
        <v>5</v>
      </c>
      <c r="H2365" s="6"/>
      <c r="I2365" s="6"/>
      <c r="J2365" s="37"/>
    </row>
    <row r="2366" spans="1:11" x14ac:dyDescent="0.25">
      <c r="A2366" s="15" t="s">
        <v>58</v>
      </c>
      <c r="B2366" s="16">
        <v>33</v>
      </c>
      <c r="C2366" s="39" t="s">
        <v>83</v>
      </c>
      <c r="D2366" s="62" t="str">
        <f t="shared" si="278"/>
        <v>BODYPUMP и CX WORX33Грифы SMARTBAR</v>
      </c>
      <c r="E2366" s="15">
        <f>B2366</f>
        <v>33</v>
      </c>
      <c r="F2366" s="15">
        <v>36</v>
      </c>
      <c r="G2366" s="182" t="s">
        <v>13</v>
      </c>
      <c r="H2366" s="8" t="s">
        <v>7</v>
      </c>
      <c r="I2366" s="4" t="s">
        <v>11</v>
      </c>
      <c r="J2366" s="35" t="s">
        <v>11</v>
      </c>
    </row>
    <row r="2367" spans="1:11" x14ac:dyDescent="0.25">
      <c r="A2367" s="15" t="s">
        <v>58</v>
      </c>
      <c r="B2367" s="16">
        <v>33</v>
      </c>
      <c r="C2367" s="39" t="s">
        <v>82</v>
      </c>
      <c r="D2367" s="62" t="str">
        <f t="shared" si="278"/>
        <v>BODYPUMP и CX WORX33Наборы весовых дисков (2 x 1 кг + 2 x 2,5 кг + 2 x 5 кг)</v>
      </c>
      <c r="E2367" s="15">
        <f>E2366</f>
        <v>33</v>
      </c>
      <c r="F2367" s="15">
        <v>36</v>
      </c>
      <c r="G2367" s="182"/>
      <c r="H2367" s="8" t="s">
        <v>8</v>
      </c>
      <c r="I2367" s="4" t="s">
        <v>7</v>
      </c>
      <c r="J2367" s="35" t="s">
        <v>10</v>
      </c>
    </row>
    <row r="2368" spans="1:11" x14ac:dyDescent="0.25">
      <c r="A2368" s="15" t="s">
        <v>58</v>
      </c>
      <c r="B2368" s="16">
        <v>33</v>
      </c>
      <c r="C2368" s="15" t="s">
        <v>70</v>
      </c>
      <c r="D2368" s="62" t="str">
        <f t="shared" si="278"/>
        <v>BODYPUMP и CX WORX33Стойки</v>
      </c>
      <c r="E2368" s="15">
        <v>3</v>
      </c>
      <c r="F2368" s="15">
        <v>3</v>
      </c>
      <c r="G2368" s="182"/>
      <c r="H2368" s="8" t="s">
        <v>9</v>
      </c>
      <c r="I2368" s="4" t="s">
        <v>7</v>
      </c>
      <c r="J2368" s="35" t="s">
        <v>12</v>
      </c>
    </row>
    <row r="2369" spans="1:11" x14ac:dyDescent="0.25">
      <c r="A2369" s="15" t="s">
        <v>58</v>
      </c>
      <c r="B2369" s="16">
        <v>33</v>
      </c>
      <c r="C2369" s="15" t="s">
        <v>71</v>
      </c>
      <c r="D2369" s="62" t="str">
        <f t="shared" si="278"/>
        <v>BODYPUMP и CX WORX33Дополнительные весовые диски 1 кг</v>
      </c>
      <c r="E2369" s="15">
        <f>B2369</f>
        <v>33</v>
      </c>
      <c r="F2369" s="15">
        <f t="shared" ref="F2369:F2374" si="282">3*12</f>
        <v>36</v>
      </c>
      <c r="G2369" s="182"/>
      <c r="H2369" s="4" t="s">
        <v>10</v>
      </c>
      <c r="I2369" s="4" t="s">
        <v>11</v>
      </c>
      <c r="J2369" s="36" t="s">
        <v>10</v>
      </c>
      <c r="K2369">
        <f>F2369/$F$2336</f>
        <v>1</v>
      </c>
    </row>
    <row r="2370" spans="1:11" x14ac:dyDescent="0.25">
      <c r="A2370" s="15" t="s">
        <v>58</v>
      </c>
      <c r="B2370" s="16">
        <v>33</v>
      </c>
      <c r="C2370" s="15" t="s">
        <v>72</v>
      </c>
      <c r="D2370" s="62" t="str">
        <f t="shared" si="278"/>
        <v>BODYPUMP и CX WORX33Дополнительные весовые диски 2,5 кг</v>
      </c>
      <c r="E2370" s="15">
        <f t="shared" ref="E2370:E2375" si="283">B2370</f>
        <v>33</v>
      </c>
      <c r="F2370" s="15">
        <f t="shared" si="282"/>
        <v>36</v>
      </c>
      <c r="G2370" s="182"/>
      <c r="H2370" s="9" t="s">
        <v>17</v>
      </c>
      <c r="K2370">
        <f t="shared" ref="K2370:K2374" si="284">F2370/$F$2336</f>
        <v>1</v>
      </c>
    </row>
    <row r="2371" spans="1:11" x14ac:dyDescent="0.25">
      <c r="A2371" s="15" t="s">
        <v>58</v>
      </c>
      <c r="B2371" s="16">
        <v>33</v>
      </c>
      <c r="C2371" s="15" t="s">
        <v>74</v>
      </c>
      <c r="D2371" s="62" t="str">
        <f t="shared" si="278"/>
        <v>BODYPUMP и CX WORX33Весовые диски 3,7 кг</v>
      </c>
      <c r="E2371" s="15">
        <f t="shared" si="283"/>
        <v>33</v>
      </c>
      <c r="F2371" s="15">
        <f t="shared" si="282"/>
        <v>36</v>
      </c>
      <c r="G2371" s="182"/>
      <c r="K2371">
        <f t="shared" si="284"/>
        <v>1</v>
      </c>
    </row>
    <row r="2372" spans="1:11" x14ac:dyDescent="0.25">
      <c r="A2372" s="15" t="s">
        <v>58</v>
      </c>
      <c r="B2372" s="16">
        <v>33</v>
      </c>
      <c r="C2372" s="15" t="s">
        <v>73</v>
      </c>
      <c r="D2372" s="62" t="str">
        <f t="shared" si="278"/>
        <v>BODYPUMP и CX WORX33Дополнительные весовые диски 5 кг</v>
      </c>
      <c r="E2372" s="15">
        <f t="shared" si="283"/>
        <v>33</v>
      </c>
      <c r="F2372" s="15">
        <f t="shared" si="282"/>
        <v>36</v>
      </c>
      <c r="G2372" s="182"/>
      <c r="K2372">
        <f t="shared" si="284"/>
        <v>1</v>
      </c>
    </row>
    <row r="2373" spans="1:11" x14ac:dyDescent="0.25">
      <c r="A2373" s="15" t="s">
        <v>58</v>
      </c>
      <c r="B2373" s="16">
        <v>33</v>
      </c>
      <c r="C2373" s="15" t="s">
        <v>75</v>
      </c>
      <c r="D2373" s="62" t="str">
        <f t="shared" si="278"/>
        <v>BODYPUMP и CX WORX33Весовые диски 7,5 кг</v>
      </c>
      <c r="E2373" s="15">
        <f t="shared" si="283"/>
        <v>33</v>
      </c>
      <c r="F2373" s="15">
        <f t="shared" si="282"/>
        <v>36</v>
      </c>
      <c r="G2373" s="182"/>
      <c r="K2373">
        <f t="shared" si="284"/>
        <v>1</v>
      </c>
    </row>
    <row r="2374" spans="1:11" x14ac:dyDescent="0.25">
      <c r="A2374" s="15" t="s">
        <v>58</v>
      </c>
      <c r="B2374" s="16">
        <v>33</v>
      </c>
      <c r="C2374" s="15" t="s">
        <v>76</v>
      </c>
      <c r="D2374" s="62" t="str">
        <f t="shared" si="278"/>
        <v>BODYPUMP и CX WORX33Весовые диски 10 кг</v>
      </c>
      <c r="E2374" s="15">
        <f t="shared" si="283"/>
        <v>33</v>
      </c>
      <c r="F2374" s="15">
        <f t="shared" si="282"/>
        <v>36</v>
      </c>
      <c r="G2374" s="182"/>
      <c r="K2374">
        <f t="shared" si="284"/>
        <v>1</v>
      </c>
    </row>
    <row r="2375" spans="1:11" x14ac:dyDescent="0.25">
      <c r="A2375" s="15" t="s">
        <v>58</v>
      </c>
      <c r="B2375" s="16">
        <v>33</v>
      </c>
      <c r="C2375" s="40" t="s">
        <v>78</v>
      </c>
      <c r="D2375" s="62" t="str">
        <f t="shared" si="278"/>
        <v>BODYPUMP и CX WORX33Амортизаторы SMARTBAND</v>
      </c>
      <c r="E2375" s="15">
        <f t="shared" si="283"/>
        <v>33</v>
      </c>
      <c r="F2375" s="15">
        <f>F2366</f>
        <v>36</v>
      </c>
      <c r="G2375" s="108"/>
    </row>
    <row r="2376" spans="1:11" x14ac:dyDescent="0.25">
      <c r="A2376" s="15" t="s">
        <v>58</v>
      </c>
      <c r="B2376" s="16">
        <v>33</v>
      </c>
      <c r="C2376" s="40" t="s">
        <v>79</v>
      </c>
      <c r="D2376" s="62" t="str">
        <f t="shared" si="278"/>
        <v>BODYPUMP и CX WORX33Амортизаторы SMARTBAND EXTREME</v>
      </c>
      <c r="E2376" s="15">
        <f>E2375*0.4</f>
        <v>13.200000000000001</v>
      </c>
      <c r="F2376" s="15">
        <f>F2375*0.4</f>
        <v>14.4</v>
      </c>
      <c r="G2376" s="108"/>
    </row>
    <row r="2377" spans="1:11" x14ac:dyDescent="0.25">
      <c r="A2377" s="15" t="s">
        <v>58</v>
      </c>
      <c r="B2377" s="16">
        <v>33</v>
      </c>
      <c r="C2377" s="40" t="s">
        <v>77</v>
      </c>
      <c r="D2377" s="62" t="str">
        <f t="shared" si="278"/>
        <v>BODYPUMP и CX WORX33Держатели Амортизаторов SMARTBAND RACK</v>
      </c>
      <c r="E2377" s="15">
        <v>5</v>
      </c>
      <c r="F2377" s="15">
        <v>5</v>
      </c>
      <c r="G2377" s="108"/>
    </row>
    <row r="2378" spans="1:11" x14ac:dyDescent="0.25">
      <c r="A2378" s="15" t="s">
        <v>58</v>
      </c>
      <c r="B2378" s="16">
        <v>33</v>
      </c>
      <c r="C2378" s="39" t="s">
        <v>81</v>
      </c>
      <c r="D2378" s="62" t="str">
        <f t="shared" si="278"/>
        <v xml:space="preserve">BODYPUMP и CX WORX33Степперы SMARTSTEP (и 4 подставки) x 1 на человека </v>
      </c>
      <c r="E2378" s="15">
        <f>E2366</f>
        <v>33</v>
      </c>
      <c r="F2378" s="15">
        <f>F2366</f>
        <v>36</v>
      </c>
      <c r="G2378" s="108"/>
    </row>
    <row r="2379" spans="1:11" x14ac:dyDescent="0.25">
      <c r="A2379" s="15" t="s">
        <v>58</v>
      </c>
      <c r="B2379" s="16">
        <v>33</v>
      </c>
      <c r="C2379" s="40" t="s">
        <v>80</v>
      </c>
      <c r="D2379" s="62" t="str">
        <f t="shared" si="278"/>
        <v>BODYPUMP и CX WORX33Коврики MBX MAT</v>
      </c>
      <c r="E2379" s="18">
        <f>E2378</f>
        <v>33</v>
      </c>
      <c r="F2379" s="18">
        <f>F2378</f>
        <v>36</v>
      </c>
      <c r="G2379" s="27" t="s">
        <v>5</v>
      </c>
      <c r="H2379" s="11"/>
      <c r="I2379" s="11"/>
    </row>
    <row r="2380" spans="1:11" x14ac:dyDescent="0.25">
      <c r="A2380" s="15" t="s">
        <v>58</v>
      </c>
      <c r="B2380" s="16">
        <v>33</v>
      </c>
      <c r="C2380" s="40" t="s">
        <v>88</v>
      </c>
      <c r="D2380" s="62" t="str">
        <f t="shared" si="278"/>
        <v>BODYPUMP и CX WORX33Держатели ковриков MBX MAT RACK</v>
      </c>
      <c r="E2380" s="17">
        <v>1</v>
      </c>
      <c r="F2380" s="17">
        <v>1</v>
      </c>
      <c r="G2380" s="28" t="s">
        <v>5</v>
      </c>
      <c r="H2380" s="6"/>
      <c r="I2380" s="6"/>
      <c r="J2380" s="37"/>
    </row>
    <row r="2381" spans="1:11" x14ac:dyDescent="0.25">
      <c r="A2381" s="15" t="s">
        <v>58</v>
      </c>
      <c r="B2381" s="16">
        <v>32</v>
      </c>
      <c r="C2381" s="39" t="s">
        <v>83</v>
      </c>
      <c r="D2381" s="62" t="str">
        <f t="shared" si="278"/>
        <v>BODYPUMP и CX WORX32Грифы SMARTBAR</v>
      </c>
      <c r="E2381" s="15">
        <f>B2381</f>
        <v>32</v>
      </c>
      <c r="F2381" s="15">
        <v>36</v>
      </c>
      <c r="G2381" s="182" t="s">
        <v>13</v>
      </c>
      <c r="H2381" s="8" t="s">
        <v>7</v>
      </c>
      <c r="I2381" s="4" t="s">
        <v>11</v>
      </c>
      <c r="J2381" s="35" t="s">
        <v>11</v>
      </c>
    </row>
    <row r="2382" spans="1:11" x14ac:dyDescent="0.25">
      <c r="A2382" s="15" t="s">
        <v>58</v>
      </c>
      <c r="B2382" s="16">
        <v>32</v>
      </c>
      <c r="C2382" s="39" t="s">
        <v>82</v>
      </c>
      <c r="D2382" s="62" t="str">
        <f t="shared" si="278"/>
        <v>BODYPUMP и CX WORX32Наборы весовых дисков (2 x 1 кг + 2 x 2,5 кг + 2 x 5 кг)</v>
      </c>
      <c r="E2382" s="15">
        <f>E2381</f>
        <v>32</v>
      </c>
      <c r="F2382" s="15">
        <v>36</v>
      </c>
      <c r="G2382" s="182"/>
      <c r="H2382" s="8" t="s">
        <v>8</v>
      </c>
      <c r="I2382" s="4" t="s">
        <v>7</v>
      </c>
      <c r="J2382" s="35" t="s">
        <v>10</v>
      </c>
    </row>
    <row r="2383" spans="1:11" x14ac:dyDescent="0.25">
      <c r="A2383" s="15" t="s">
        <v>58</v>
      </c>
      <c r="B2383" s="16">
        <v>32</v>
      </c>
      <c r="C2383" s="15" t="s">
        <v>70</v>
      </c>
      <c r="D2383" s="62" t="str">
        <f t="shared" si="278"/>
        <v>BODYPUMP и CX WORX32Стойки</v>
      </c>
      <c r="E2383" s="15">
        <v>3</v>
      </c>
      <c r="F2383" s="15">
        <v>3</v>
      </c>
      <c r="G2383" s="182"/>
      <c r="H2383" s="8" t="s">
        <v>9</v>
      </c>
      <c r="I2383" s="4" t="s">
        <v>7</v>
      </c>
      <c r="J2383" s="35" t="s">
        <v>12</v>
      </c>
    </row>
    <row r="2384" spans="1:11" x14ac:dyDescent="0.25">
      <c r="A2384" s="15" t="s">
        <v>58</v>
      </c>
      <c r="B2384" s="16">
        <v>32</v>
      </c>
      <c r="C2384" s="15" t="s">
        <v>71</v>
      </c>
      <c r="D2384" s="62" t="str">
        <f t="shared" si="278"/>
        <v>BODYPUMP и CX WORX32Дополнительные весовые диски 1 кг</v>
      </c>
      <c r="E2384" s="15">
        <f>B2384</f>
        <v>32</v>
      </c>
      <c r="F2384" s="15">
        <f t="shared" ref="F2384:F2389" si="285">3*12</f>
        <v>36</v>
      </c>
      <c r="G2384" s="182"/>
      <c r="H2384" s="4" t="s">
        <v>10</v>
      </c>
      <c r="I2384" s="4" t="s">
        <v>11</v>
      </c>
      <c r="J2384" s="36" t="s">
        <v>10</v>
      </c>
      <c r="K2384">
        <f>F2384/$F$2336</f>
        <v>1</v>
      </c>
    </row>
    <row r="2385" spans="1:11" x14ac:dyDescent="0.25">
      <c r="A2385" s="15" t="s">
        <v>58</v>
      </c>
      <c r="B2385" s="16">
        <v>32</v>
      </c>
      <c r="C2385" s="15" t="s">
        <v>72</v>
      </c>
      <c r="D2385" s="62" t="str">
        <f t="shared" si="278"/>
        <v>BODYPUMP и CX WORX32Дополнительные весовые диски 2,5 кг</v>
      </c>
      <c r="E2385" s="15">
        <f t="shared" ref="E2385:E2390" si="286">B2385</f>
        <v>32</v>
      </c>
      <c r="F2385" s="15">
        <f t="shared" si="285"/>
        <v>36</v>
      </c>
      <c r="G2385" s="182"/>
      <c r="H2385" s="9" t="s">
        <v>17</v>
      </c>
      <c r="K2385">
        <f t="shared" ref="K2385:K2389" si="287">F2385/$F$2336</f>
        <v>1</v>
      </c>
    </row>
    <row r="2386" spans="1:11" x14ac:dyDescent="0.25">
      <c r="A2386" s="15" t="s">
        <v>58</v>
      </c>
      <c r="B2386" s="16">
        <v>32</v>
      </c>
      <c r="C2386" s="15" t="s">
        <v>74</v>
      </c>
      <c r="D2386" s="62" t="str">
        <f t="shared" si="278"/>
        <v>BODYPUMP и CX WORX32Весовые диски 3,7 кг</v>
      </c>
      <c r="E2386" s="15">
        <f t="shared" si="286"/>
        <v>32</v>
      </c>
      <c r="F2386" s="15">
        <f t="shared" si="285"/>
        <v>36</v>
      </c>
      <c r="G2386" s="182"/>
      <c r="K2386">
        <f t="shared" si="287"/>
        <v>1</v>
      </c>
    </row>
    <row r="2387" spans="1:11" x14ac:dyDescent="0.25">
      <c r="A2387" s="15" t="s">
        <v>58</v>
      </c>
      <c r="B2387" s="16">
        <v>32</v>
      </c>
      <c r="C2387" s="15" t="s">
        <v>73</v>
      </c>
      <c r="D2387" s="62" t="str">
        <f t="shared" si="278"/>
        <v>BODYPUMP и CX WORX32Дополнительные весовые диски 5 кг</v>
      </c>
      <c r="E2387" s="15">
        <f t="shared" si="286"/>
        <v>32</v>
      </c>
      <c r="F2387" s="15">
        <f t="shared" si="285"/>
        <v>36</v>
      </c>
      <c r="G2387" s="182"/>
      <c r="K2387">
        <f t="shared" si="287"/>
        <v>1</v>
      </c>
    </row>
    <row r="2388" spans="1:11" x14ac:dyDescent="0.25">
      <c r="A2388" s="15" t="s">
        <v>58</v>
      </c>
      <c r="B2388" s="16">
        <v>32</v>
      </c>
      <c r="C2388" s="15" t="s">
        <v>75</v>
      </c>
      <c r="D2388" s="62" t="str">
        <f t="shared" si="278"/>
        <v>BODYPUMP и CX WORX32Весовые диски 7,5 кг</v>
      </c>
      <c r="E2388" s="15">
        <f t="shared" si="286"/>
        <v>32</v>
      </c>
      <c r="F2388" s="15">
        <f t="shared" si="285"/>
        <v>36</v>
      </c>
      <c r="G2388" s="182"/>
      <c r="K2388">
        <f t="shared" si="287"/>
        <v>1</v>
      </c>
    </row>
    <row r="2389" spans="1:11" x14ac:dyDescent="0.25">
      <c r="A2389" s="15" t="s">
        <v>58</v>
      </c>
      <c r="B2389" s="16">
        <v>32</v>
      </c>
      <c r="C2389" s="15" t="s">
        <v>76</v>
      </c>
      <c r="D2389" s="62" t="str">
        <f t="shared" si="278"/>
        <v>BODYPUMP и CX WORX32Весовые диски 10 кг</v>
      </c>
      <c r="E2389" s="15">
        <f t="shared" si="286"/>
        <v>32</v>
      </c>
      <c r="F2389" s="15">
        <f t="shared" si="285"/>
        <v>36</v>
      </c>
      <c r="G2389" s="182"/>
      <c r="K2389">
        <f t="shared" si="287"/>
        <v>1</v>
      </c>
    </row>
    <row r="2390" spans="1:11" x14ac:dyDescent="0.25">
      <c r="A2390" s="15" t="s">
        <v>58</v>
      </c>
      <c r="B2390" s="16">
        <v>32</v>
      </c>
      <c r="C2390" s="40" t="s">
        <v>78</v>
      </c>
      <c r="D2390" s="62" t="str">
        <f t="shared" si="278"/>
        <v>BODYPUMP и CX WORX32Амортизаторы SMARTBAND</v>
      </c>
      <c r="E2390" s="15">
        <f t="shared" si="286"/>
        <v>32</v>
      </c>
      <c r="F2390" s="15">
        <f>F2381</f>
        <v>36</v>
      </c>
      <c r="G2390" s="108"/>
    </row>
    <row r="2391" spans="1:11" x14ac:dyDescent="0.25">
      <c r="A2391" s="15" t="s">
        <v>58</v>
      </c>
      <c r="B2391" s="16">
        <v>32</v>
      </c>
      <c r="C2391" s="40" t="s">
        <v>79</v>
      </c>
      <c r="D2391" s="62" t="str">
        <f t="shared" si="278"/>
        <v>BODYPUMP и CX WORX32Амортизаторы SMARTBAND EXTREME</v>
      </c>
      <c r="E2391" s="15">
        <f>E2390*0.4</f>
        <v>12.8</v>
      </c>
      <c r="F2391" s="15">
        <f>F2390*0.4</f>
        <v>14.4</v>
      </c>
      <c r="G2391" s="108"/>
    </row>
    <row r="2392" spans="1:11" x14ac:dyDescent="0.25">
      <c r="A2392" s="15" t="s">
        <v>58</v>
      </c>
      <c r="B2392" s="16">
        <v>32</v>
      </c>
      <c r="C2392" s="40" t="s">
        <v>77</v>
      </c>
      <c r="D2392" s="62" t="str">
        <f t="shared" si="278"/>
        <v>BODYPUMP и CX WORX32Держатели Амортизаторов SMARTBAND RACK</v>
      </c>
      <c r="E2392" s="15">
        <v>5</v>
      </c>
      <c r="F2392" s="15">
        <v>5</v>
      </c>
      <c r="G2392" s="108"/>
    </row>
    <row r="2393" spans="1:11" x14ac:dyDescent="0.25">
      <c r="A2393" s="15" t="s">
        <v>58</v>
      </c>
      <c r="B2393" s="16">
        <v>32</v>
      </c>
      <c r="C2393" s="39" t="s">
        <v>81</v>
      </c>
      <c r="D2393" s="62" t="str">
        <f t="shared" si="278"/>
        <v xml:space="preserve">BODYPUMP и CX WORX32Степперы SMARTSTEP (и 4 подставки) x 1 на человека </v>
      </c>
      <c r="E2393" s="15">
        <f>E2381</f>
        <v>32</v>
      </c>
      <c r="F2393" s="15">
        <f>F2381</f>
        <v>36</v>
      </c>
      <c r="G2393" s="108"/>
    </row>
    <row r="2394" spans="1:11" x14ac:dyDescent="0.25">
      <c r="A2394" s="15" t="s">
        <v>58</v>
      </c>
      <c r="B2394" s="16">
        <v>32</v>
      </c>
      <c r="C2394" s="40" t="s">
        <v>80</v>
      </c>
      <c r="D2394" s="62" t="str">
        <f t="shared" si="278"/>
        <v>BODYPUMP и CX WORX32Коврики MBX MAT</v>
      </c>
      <c r="E2394" s="18">
        <f>E2393</f>
        <v>32</v>
      </c>
      <c r="F2394" s="18">
        <f>F2393</f>
        <v>36</v>
      </c>
      <c r="G2394" s="27" t="s">
        <v>5</v>
      </c>
      <c r="H2394" s="11"/>
      <c r="I2394" s="11"/>
    </row>
    <row r="2395" spans="1:11" x14ac:dyDescent="0.25">
      <c r="A2395" s="15" t="s">
        <v>58</v>
      </c>
      <c r="B2395" s="16">
        <v>32</v>
      </c>
      <c r="C2395" s="40" t="s">
        <v>88</v>
      </c>
      <c r="D2395" s="62" t="str">
        <f t="shared" si="278"/>
        <v>BODYPUMP и CX WORX32Держатели ковриков MBX MAT RACK</v>
      </c>
      <c r="E2395" s="17">
        <v>1</v>
      </c>
      <c r="F2395" s="17">
        <v>1</v>
      </c>
      <c r="G2395" s="28" t="s">
        <v>5</v>
      </c>
      <c r="H2395" s="6"/>
      <c r="I2395" s="6"/>
      <c r="J2395" s="37"/>
    </row>
    <row r="2396" spans="1:11" x14ac:dyDescent="0.25">
      <c r="A2396" s="15" t="s">
        <v>58</v>
      </c>
      <c r="B2396" s="16">
        <v>31</v>
      </c>
      <c r="C2396" s="39" t="s">
        <v>83</v>
      </c>
      <c r="D2396" s="62" t="str">
        <f t="shared" si="278"/>
        <v>BODYPUMP и CX WORX31Грифы SMARTBAR</v>
      </c>
      <c r="E2396" s="15">
        <f>B2396</f>
        <v>31</v>
      </c>
      <c r="F2396" s="15">
        <v>36</v>
      </c>
      <c r="G2396" s="182" t="s">
        <v>13</v>
      </c>
      <c r="H2396" s="8" t="s">
        <v>7</v>
      </c>
      <c r="I2396" s="4" t="s">
        <v>11</v>
      </c>
      <c r="J2396" s="35" t="s">
        <v>11</v>
      </c>
    </row>
    <row r="2397" spans="1:11" x14ac:dyDescent="0.25">
      <c r="A2397" s="15" t="s">
        <v>58</v>
      </c>
      <c r="B2397" s="16">
        <v>31</v>
      </c>
      <c r="C2397" s="39" t="s">
        <v>82</v>
      </c>
      <c r="D2397" s="62" t="str">
        <f t="shared" si="278"/>
        <v>BODYPUMP и CX WORX31Наборы весовых дисков (2 x 1 кг + 2 x 2,5 кг + 2 x 5 кг)</v>
      </c>
      <c r="E2397" s="15">
        <f>E2396</f>
        <v>31</v>
      </c>
      <c r="F2397" s="15">
        <v>36</v>
      </c>
      <c r="G2397" s="182"/>
      <c r="H2397" s="8" t="s">
        <v>8</v>
      </c>
      <c r="I2397" s="4" t="s">
        <v>7</v>
      </c>
      <c r="J2397" s="35" t="s">
        <v>10</v>
      </c>
    </row>
    <row r="2398" spans="1:11" x14ac:dyDescent="0.25">
      <c r="A2398" s="15" t="s">
        <v>58</v>
      </c>
      <c r="B2398" s="16">
        <v>31</v>
      </c>
      <c r="C2398" s="15" t="s">
        <v>70</v>
      </c>
      <c r="D2398" s="62" t="str">
        <f t="shared" si="278"/>
        <v>BODYPUMP и CX WORX31Стойки</v>
      </c>
      <c r="E2398" s="15">
        <v>3</v>
      </c>
      <c r="F2398" s="15">
        <v>3</v>
      </c>
      <c r="G2398" s="182"/>
      <c r="H2398" s="8" t="s">
        <v>9</v>
      </c>
      <c r="I2398" s="4" t="s">
        <v>7</v>
      </c>
      <c r="J2398" s="35" t="s">
        <v>12</v>
      </c>
    </row>
    <row r="2399" spans="1:11" x14ac:dyDescent="0.25">
      <c r="A2399" s="15" t="s">
        <v>58</v>
      </c>
      <c r="B2399" s="16">
        <v>31</v>
      </c>
      <c r="C2399" s="15" t="s">
        <v>71</v>
      </c>
      <c r="D2399" s="62" t="str">
        <f t="shared" si="278"/>
        <v>BODYPUMP и CX WORX31Дополнительные весовые диски 1 кг</v>
      </c>
      <c r="E2399" s="15">
        <f>B2399</f>
        <v>31</v>
      </c>
      <c r="F2399" s="15">
        <f t="shared" ref="F2399:F2404" si="288">3*12</f>
        <v>36</v>
      </c>
      <c r="G2399" s="182"/>
      <c r="H2399" s="4" t="s">
        <v>10</v>
      </c>
      <c r="I2399" s="4" t="s">
        <v>11</v>
      </c>
      <c r="J2399" s="36" t="s">
        <v>10</v>
      </c>
      <c r="K2399">
        <f>F2399/$F$2336</f>
        <v>1</v>
      </c>
    </row>
    <row r="2400" spans="1:11" x14ac:dyDescent="0.25">
      <c r="A2400" s="15" t="s">
        <v>58</v>
      </c>
      <c r="B2400" s="16">
        <v>31</v>
      </c>
      <c r="C2400" s="15" t="s">
        <v>72</v>
      </c>
      <c r="D2400" s="62" t="str">
        <f t="shared" si="278"/>
        <v>BODYPUMP и CX WORX31Дополнительные весовые диски 2,5 кг</v>
      </c>
      <c r="E2400" s="15">
        <f t="shared" ref="E2400:E2405" si="289">B2400</f>
        <v>31</v>
      </c>
      <c r="F2400" s="15">
        <f t="shared" si="288"/>
        <v>36</v>
      </c>
      <c r="G2400" s="182"/>
      <c r="H2400" s="9" t="s">
        <v>17</v>
      </c>
      <c r="K2400">
        <f t="shared" ref="K2400:K2404" si="290">F2400/$F$2336</f>
        <v>1</v>
      </c>
    </row>
    <row r="2401" spans="1:11" x14ac:dyDescent="0.25">
      <c r="A2401" s="15" t="s">
        <v>58</v>
      </c>
      <c r="B2401" s="16">
        <v>31</v>
      </c>
      <c r="C2401" s="15" t="s">
        <v>74</v>
      </c>
      <c r="D2401" s="62" t="str">
        <f t="shared" si="278"/>
        <v>BODYPUMP и CX WORX31Весовые диски 3,7 кг</v>
      </c>
      <c r="E2401" s="15">
        <f t="shared" si="289"/>
        <v>31</v>
      </c>
      <c r="F2401" s="15">
        <f t="shared" si="288"/>
        <v>36</v>
      </c>
      <c r="G2401" s="182"/>
      <c r="K2401">
        <f t="shared" si="290"/>
        <v>1</v>
      </c>
    </row>
    <row r="2402" spans="1:11" x14ac:dyDescent="0.25">
      <c r="A2402" s="15" t="s">
        <v>58</v>
      </c>
      <c r="B2402" s="16">
        <v>31</v>
      </c>
      <c r="C2402" s="15" t="s">
        <v>73</v>
      </c>
      <c r="D2402" s="62" t="str">
        <f t="shared" si="278"/>
        <v>BODYPUMP и CX WORX31Дополнительные весовые диски 5 кг</v>
      </c>
      <c r="E2402" s="15">
        <f t="shared" si="289"/>
        <v>31</v>
      </c>
      <c r="F2402" s="15">
        <f t="shared" si="288"/>
        <v>36</v>
      </c>
      <c r="G2402" s="182"/>
      <c r="K2402">
        <f t="shared" si="290"/>
        <v>1</v>
      </c>
    </row>
    <row r="2403" spans="1:11" x14ac:dyDescent="0.25">
      <c r="A2403" s="15" t="s">
        <v>58</v>
      </c>
      <c r="B2403" s="16">
        <v>31</v>
      </c>
      <c r="C2403" s="15" t="s">
        <v>75</v>
      </c>
      <c r="D2403" s="62" t="str">
        <f t="shared" si="278"/>
        <v>BODYPUMP и CX WORX31Весовые диски 7,5 кг</v>
      </c>
      <c r="E2403" s="15">
        <f t="shared" si="289"/>
        <v>31</v>
      </c>
      <c r="F2403" s="15">
        <f t="shared" si="288"/>
        <v>36</v>
      </c>
      <c r="G2403" s="182"/>
      <c r="K2403">
        <f t="shared" si="290"/>
        <v>1</v>
      </c>
    </row>
    <row r="2404" spans="1:11" x14ac:dyDescent="0.25">
      <c r="A2404" s="15" t="s">
        <v>58</v>
      </c>
      <c r="B2404" s="16">
        <v>31</v>
      </c>
      <c r="C2404" s="15" t="s">
        <v>76</v>
      </c>
      <c r="D2404" s="62" t="str">
        <f t="shared" si="278"/>
        <v>BODYPUMP и CX WORX31Весовые диски 10 кг</v>
      </c>
      <c r="E2404" s="15">
        <f t="shared" si="289"/>
        <v>31</v>
      </c>
      <c r="F2404" s="15">
        <f t="shared" si="288"/>
        <v>36</v>
      </c>
      <c r="G2404" s="182"/>
      <c r="K2404">
        <f t="shared" si="290"/>
        <v>1</v>
      </c>
    </row>
    <row r="2405" spans="1:11" x14ac:dyDescent="0.25">
      <c r="A2405" s="15" t="s">
        <v>58</v>
      </c>
      <c r="B2405" s="16">
        <v>31</v>
      </c>
      <c r="C2405" s="40" t="s">
        <v>78</v>
      </c>
      <c r="D2405" s="62" t="str">
        <f t="shared" ref="D2405:D2468" si="291">A2405&amp;B2405&amp;C2405</f>
        <v>BODYPUMP и CX WORX31Амортизаторы SMARTBAND</v>
      </c>
      <c r="E2405" s="15">
        <f t="shared" si="289"/>
        <v>31</v>
      </c>
      <c r="F2405" s="15">
        <f>F2396</f>
        <v>36</v>
      </c>
      <c r="G2405" s="108"/>
    </row>
    <row r="2406" spans="1:11" x14ac:dyDescent="0.25">
      <c r="A2406" s="15" t="s">
        <v>58</v>
      </c>
      <c r="B2406" s="16">
        <v>31</v>
      </c>
      <c r="C2406" s="40" t="s">
        <v>79</v>
      </c>
      <c r="D2406" s="62" t="str">
        <f t="shared" si="291"/>
        <v>BODYPUMP и CX WORX31Амортизаторы SMARTBAND EXTREME</v>
      </c>
      <c r="E2406" s="15">
        <f>E2405*0.4</f>
        <v>12.4</v>
      </c>
      <c r="F2406" s="15">
        <f>F2405*0.4</f>
        <v>14.4</v>
      </c>
      <c r="G2406" s="108"/>
    </row>
    <row r="2407" spans="1:11" x14ac:dyDescent="0.25">
      <c r="A2407" s="15" t="s">
        <v>58</v>
      </c>
      <c r="B2407" s="16">
        <v>31</v>
      </c>
      <c r="C2407" s="40" t="s">
        <v>77</v>
      </c>
      <c r="D2407" s="62" t="str">
        <f t="shared" si="291"/>
        <v>BODYPUMP и CX WORX31Держатели Амортизаторов SMARTBAND RACK</v>
      </c>
      <c r="E2407" s="15">
        <v>5</v>
      </c>
      <c r="F2407" s="15">
        <v>5</v>
      </c>
      <c r="G2407" s="108"/>
    </row>
    <row r="2408" spans="1:11" x14ac:dyDescent="0.25">
      <c r="A2408" s="15" t="s">
        <v>58</v>
      </c>
      <c r="B2408" s="16">
        <v>31</v>
      </c>
      <c r="C2408" s="39" t="s">
        <v>81</v>
      </c>
      <c r="D2408" s="62" t="str">
        <f t="shared" si="291"/>
        <v xml:space="preserve">BODYPUMP и CX WORX31Степперы SMARTSTEP (и 4 подставки) x 1 на человека </v>
      </c>
      <c r="E2408" s="15">
        <f>E2396</f>
        <v>31</v>
      </c>
      <c r="F2408" s="15">
        <f>F2396</f>
        <v>36</v>
      </c>
      <c r="G2408" s="108"/>
    </row>
    <row r="2409" spans="1:11" x14ac:dyDescent="0.25">
      <c r="A2409" s="15" t="s">
        <v>58</v>
      </c>
      <c r="B2409" s="16">
        <v>31</v>
      </c>
      <c r="C2409" s="40" t="s">
        <v>80</v>
      </c>
      <c r="D2409" s="62" t="str">
        <f t="shared" si="291"/>
        <v>BODYPUMP и CX WORX31Коврики MBX MAT</v>
      </c>
      <c r="E2409" s="18">
        <f>E2408</f>
        <v>31</v>
      </c>
      <c r="F2409" s="18">
        <f>F2408</f>
        <v>36</v>
      </c>
      <c r="G2409" s="27" t="s">
        <v>5</v>
      </c>
      <c r="H2409" s="11"/>
      <c r="I2409" s="11"/>
    </row>
    <row r="2410" spans="1:11" x14ac:dyDescent="0.25">
      <c r="A2410" s="15" t="s">
        <v>58</v>
      </c>
      <c r="B2410" s="16">
        <v>31</v>
      </c>
      <c r="C2410" s="40" t="s">
        <v>88</v>
      </c>
      <c r="D2410" s="62" t="str">
        <f t="shared" si="291"/>
        <v>BODYPUMP и CX WORX31Держатели ковриков MBX MAT RACK</v>
      </c>
      <c r="E2410" s="17">
        <v>1</v>
      </c>
      <c r="F2410" s="17">
        <v>1</v>
      </c>
      <c r="G2410" s="28" t="s">
        <v>5</v>
      </c>
      <c r="H2410" s="6"/>
      <c r="I2410" s="6"/>
      <c r="J2410" s="37"/>
    </row>
    <row r="2411" spans="1:11" x14ac:dyDescent="0.25">
      <c r="A2411" s="15" t="s">
        <v>58</v>
      </c>
      <c r="B2411" s="16">
        <v>30</v>
      </c>
      <c r="C2411" s="39" t="s">
        <v>83</v>
      </c>
      <c r="D2411" s="62" t="str">
        <f t="shared" si="291"/>
        <v>BODYPUMP и CX WORX30Грифы SMARTBAR</v>
      </c>
      <c r="E2411" s="15">
        <f>B2411</f>
        <v>30</v>
      </c>
      <c r="F2411" s="15">
        <v>36</v>
      </c>
      <c r="G2411" s="182" t="s">
        <v>13</v>
      </c>
      <c r="H2411" s="8" t="s">
        <v>7</v>
      </c>
      <c r="I2411" s="4" t="s">
        <v>11</v>
      </c>
      <c r="J2411" s="35" t="s">
        <v>11</v>
      </c>
    </row>
    <row r="2412" spans="1:11" x14ac:dyDescent="0.25">
      <c r="A2412" s="15" t="s">
        <v>58</v>
      </c>
      <c r="B2412" s="16">
        <v>30</v>
      </c>
      <c r="C2412" s="39" t="s">
        <v>82</v>
      </c>
      <c r="D2412" s="62" t="str">
        <f t="shared" si="291"/>
        <v>BODYPUMP и CX WORX30Наборы весовых дисков (2 x 1 кг + 2 x 2,5 кг + 2 x 5 кг)</v>
      </c>
      <c r="E2412" s="15">
        <f>E2411</f>
        <v>30</v>
      </c>
      <c r="F2412" s="15">
        <v>36</v>
      </c>
      <c r="G2412" s="182"/>
      <c r="H2412" s="8" t="s">
        <v>8</v>
      </c>
      <c r="I2412" s="4" t="s">
        <v>7</v>
      </c>
      <c r="J2412" s="35" t="s">
        <v>10</v>
      </c>
    </row>
    <row r="2413" spans="1:11" x14ac:dyDescent="0.25">
      <c r="A2413" s="15" t="s">
        <v>58</v>
      </c>
      <c r="B2413" s="16">
        <v>30</v>
      </c>
      <c r="C2413" s="15" t="s">
        <v>70</v>
      </c>
      <c r="D2413" s="62" t="str">
        <f t="shared" si="291"/>
        <v>BODYPUMP и CX WORX30Стойки</v>
      </c>
      <c r="E2413" s="15">
        <v>3</v>
      </c>
      <c r="F2413" s="15">
        <v>3</v>
      </c>
      <c r="G2413" s="182"/>
      <c r="H2413" s="8" t="s">
        <v>9</v>
      </c>
      <c r="I2413" s="4" t="s">
        <v>7</v>
      </c>
      <c r="J2413" s="35" t="s">
        <v>12</v>
      </c>
    </row>
    <row r="2414" spans="1:11" x14ac:dyDescent="0.25">
      <c r="A2414" s="15" t="s">
        <v>58</v>
      </c>
      <c r="B2414" s="16">
        <v>30</v>
      </c>
      <c r="C2414" s="15" t="s">
        <v>71</v>
      </c>
      <c r="D2414" s="62" t="str">
        <f t="shared" si="291"/>
        <v>BODYPUMP и CX WORX30Дополнительные весовые диски 1 кг</v>
      </c>
      <c r="E2414" s="15">
        <f>B2414</f>
        <v>30</v>
      </c>
      <c r="F2414" s="15">
        <f t="shared" ref="F2414:F2419" si="292">3*12</f>
        <v>36</v>
      </c>
      <c r="G2414" s="182"/>
      <c r="H2414" s="4" t="s">
        <v>10</v>
      </c>
      <c r="I2414" s="4" t="s">
        <v>11</v>
      </c>
      <c r="J2414" s="36" t="s">
        <v>10</v>
      </c>
      <c r="K2414">
        <f>F2414/$F$2336</f>
        <v>1</v>
      </c>
    </row>
    <row r="2415" spans="1:11" x14ac:dyDescent="0.25">
      <c r="A2415" s="15" t="s">
        <v>58</v>
      </c>
      <c r="B2415" s="16">
        <v>30</v>
      </c>
      <c r="C2415" s="15" t="s">
        <v>72</v>
      </c>
      <c r="D2415" s="62" t="str">
        <f t="shared" si="291"/>
        <v>BODYPUMP и CX WORX30Дополнительные весовые диски 2,5 кг</v>
      </c>
      <c r="E2415" s="15">
        <f t="shared" ref="E2415:E2420" si="293">B2415</f>
        <v>30</v>
      </c>
      <c r="F2415" s="15">
        <f t="shared" si="292"/>
        <v>36</v>
      </c>
      <c r="G2415" s="182"/>
      <c r="H2415" s="9" t="s">
        <v>17</v>
      </c>
      <c r="K2415">
        <f t="shared" ref="K2415:K2419" si="294">F2415/$F$2336</f>
        <v>1</v>
      </c>
    </row>
    <row r="2416" spans="1:11" x14ac:dyDescent="0.25">
      <c r="A2416" s="15" t="s">
        <v>58</v>
      </c>
      <c r="B2416" s="16">
        <v>30</v>
      </c>
      <c r="C2416" s="15" t="s">
        <v>74</v>
      </c>
      <c r="D2416" s="62" t="str">
        <f t="shared" si="291"/>
        <v>BODYPUMP и CX WORX30Весовые диски 3,7 кг</v>
      </c>
      <c r="E2416" s="15">
        <f t="shared" si="293"/>
        <v>30</v>
      </c>
      <c r="F2416" s="15">
        <f t="shared" si="292"/>
        <v>36</v>
      </c>
      <c r="G2416" s="182"/>
      <c r="K2416">
        <f t="shared" si="294"/>
        <v>1</v>
      </c>
    </row>
    <row r="2417" spans="1:11" x14ac:dyDescent="0.25">
      <c r="A2417" s="15" t="s">
        <v>58</v>
      </c>
      <c r="B2417" s="16">
        <v>30</v>
      </c>
      <c r="C2417" s="15" t="s">
        <v>73</v>
      </c>
      <c r="D2417" s="62" t="str">
        <f t="shared" si="291"/>
        <v>BODYPUMP и CX WORX30Дополнительные весовые диски 5 кг</v>
      </c>
      <c r="E2417" s="15">
        <f t="shared" si="293"/>
        <v>30</v>
      </c>
      <c r="F2417" s="15">
        <f t="shared" si="292"/>
        <v>36</v>
      </c>
      <c r="G2417" s="182"/>
      <c r="K2417">
        <f t="shared" si="294"/>
        <v>1</v>
      </c>
    </row>
    <row r="2418" spans="1:11" x14ac:dyDescent="0.25">
      <c r="A2418" s="15" t="s">
        <v>58</v>
      </c>
      <c r="B2418" s="16">
        <v>30</v>
      </c>
      <c r="C2418" s="15" t="s">
        <v>75</v>
      </c>
      <c r="D2418" s="62" t="str">
        <f t="shared" si="291"/>
        <v>BODYPUMP и CX WORX30Весовые диски 7,5 кг</v>
      </c>
      <c r="E2418" s="15">
        <f t="shared" si="293"/>
        <v>30</v>
      </c>
      <c r="F2418" s="15">
        <f t="shared" si="292"/>
        <v>36</v>
      </c>
      <c r="G2418" s="182"/>
      <c r="K2418">
        <f t="shared" si="294"/>
        <v>1</v>
      </c>
    </row>
    <row r="2419" spans="1:11" x14ac:dyDescent="0.25">
      <c r="A2419" s="15" t="s">
        <v>58</v>
      </c>
      <c r="B2419" s="16">
        <v>30</v>
      </c>
      <c r="C2419" s="15" t="s">
        <v>76</v>
      </c>
      <c r="D2419" s="62" t="str">
        <f t="shared" si="291"/>
        <v>BODYPUMP и CX WORX30Весовые диски 10 кг</v>
      </c>
      <c r="E2419" s="15">
        <f t="shared" si="293"/>
        <v>30</v>
      </c>
      <c r="F2419" s="15">
        <f t="shared" si="292"/>
        <v>36</v>
      </c>
      <c r="G2419" s="182"/>
      <c r="K2419">
        <f t="shared" si="294"/>
        <v>1</v>
      </c>
    </row>
    <row r="2420" spans="1:11" x14ac:dyDescent="0.25">
      <c r="A2420" s="15" t="s">
        <v>58</v>
      </c>
      <c r="B2420" s="16">
        <v>30</v>
      </c>
      <c r="C2420" s="40" t="s">
        <v>78</v>
      </c>
      <c r="D2420" s="62" t="str">
        <f t="shared" si="291"/>
        <v>BODYPUMP и CX WORX30Амортизаторы SMARTBAND</v>
      </c>
      <c r="E2420" s="15">
        <f t="shared" si="293"/>
        <v>30</v>
      </c>
      <c r="F2420" s="15">
        <f>F2411</f>
        <v>36</v>
      </c>
      <c r="G2420" s="108"/>
    </row>
    <row r="2421" spans="1:11" x14ac:dyDescent="0.25">
      <c r="A2421" s="15" t="s">
        <v>58</v>
      </c>
      <c r="B2421" s="16">
        <v>30</v>
      </c>
      <c r="C2421" s="40" t="s">
        <v>79</v>
      </c>
      <c r="D2421" s="62" t="str">
        <f t="shared" si="291"/>
        <v>BODYPUMP и CX WORX30Амортизаторы SMARTBAND EXTREME</v>
      </c>
      <c r="E2421" s="15">
        <v>10</v>
      </c>
      <c r="F2421" s="15">
        <f>F2420*0.4</f>
        <v>14.4</v>
      </c>
      <c r="G2421" s="108"/>
    </row>
    <row r="2422" spans="1:11" x14ac:dyDescent="0.25">
      <c r="A2422" s="15" t="s">
        <v>58</v>
      </c>
      <c r="B2422" s="16">
        <v>30</v>
      </c>
      <c r="C2422" s="40" t="s">
        <v>77</v>
      </c>
      <c r="D2422" s="62" t="str">
        <f t="shared" si="291"/>
        <v>BODYPUMP и CX WORX30Держатели Амортизаторов SMARTBAND RACK</v>
      </c>
      <c r="E2422" s="15">
        <v>4</v>
      </c>
      <c r="F2422" s="15">
        <v>5</v>
      </c>
      <c r="G2422" s="108"/>
    </row>
    <row r="2423" spans="1:11" x14ac:dyDescent="0.25">
      <c r="A2423" s="15" t="s">
        <v>58</v>
      </c>
      <c r="B2423" s="16">
        <v>30</v>
      </c>
      <c r="C2423" s="39" t="s">
        <v>81</v>
      </c>
      <c r="D2423" s="62" t="str">
        <f t="shared" si="291"/>
        <v xml:space="preserve">BODYPUMP и CX WORX30Степперы SMARTSTEP (и 4 подставки) x 1 на человека </v>
      </c>
      <c r="E2423" s="15">
        <f>E2411</f>
        <v>30</v>
      </c>
      <c r="F2423" s="15">
        <f>F2411</f>
        <v>36</v>
      </c>
      <c r="G2423" s="108"/>
    </row>
    <row r="2424" spans="1:11" x14ac:dyDescent="0.25">
      <c r="A2424" s="15" t="s">
        <v>58</v>
      </c>
      <c r="B2424" s="16">
        <v>30</v>
      </c>
      <c r="C2424" s="40" t="s">
        <v>80</v>
      </c>
      <c r="D2424" s="62" t="str">
        <f t="shared" si="291"/>
        <v>BODYPUMP и CX WORX30Коврики MBX MAT</v>
      </c>
      <c r="E2424" s="18">
        <f>E2423</f>
        <v>30</v>
      </c>
      <c r="F2424" s="18">
        <f>F2423</f>
        <v>36</v>
      </c>
      <c r="G2424" s="27" t="s">
        <v>5</v>
      </c>
      <c r="H2424" s="11"/>
      <c r="I2424" s="11"/>
    </row>
    <row r="2425" spans="1:11" x14ac:dyDescent="0.25">
      <c r="A2425" s="15" t="s">
        <v>58</v>
      </c>
      <c r="B2425" s="16">
        <v>30</v>
      </c>
      <c r="C2425" s="40" t="s">
        <v>88</v>
      </c>
      <c r="D2425" s="62" t="str">
        <f t="shared" si="291"/>
        <v>BODYPUMP и CX WORX30Держатели ковриков MBX MAT RACK</v>
      </c>
      <c r="E2425" s="17">
        <v>1</v>
      </c>
      <c r="F2425" s="17">
        <v>1</v>
      </c>
      <c r="G2425" s="28" t="s">
        <v>5</v>
      </c>
      <c r="H2425" s="6"/>
      <c r="I2425" s="6"/>
      <c r="J2425" s="37"/>
    </row>
    <row r="2426" spans="1:11" x14ac:dyDescent="0.25">
      <c r="A2426" s="15" t="s">
        <v>58</v>
      </c>
      <c r="B2426" s="16">
        <v>29</v>
      </c>
      <c r="C2426" s="39" t="s">
        <v>83</v>
      </c>
      <c r="D2426" s="62" t="str">
        <f t="shared" si="291"/>
        <v>BODYPUMP и CX WORX29Грифы SMARTBAR</v>
      </c>
      <c r="E2426" s="15">
        <f>B2426</f>
        <v>29</v>
      </c>
      <c r="F2426" s="15">
        <v>36</v>
      </c>
      <c r="G2426" s="182" t="s">
        <v>13</v>
      </c>
      <c r="H2426" s="8" t="s">
        <v>7</v>
      </c>
      <c r="I2426" s="4" t="s">
        <v>11</v>
      </c>
      <c r="J2426" s="35" t="s">
        <v>11</v>
      </c>
    </row>
    <row r="2427" spans="1:11" x14ac:dyDescent="0.25">
      <c r="A2427" s="15" t="s">
        <v>58</v>
      </c>
      <c r="B2427" s="16">
        <v>29</v>
      </c>
      <c r="C2427" s="39" t="s">
        <v>82</v>
      </c>
      <c r="D2427" s="62" t="str">
        <f t="shared" si="291"/>
        <v>BODYPUMP и CX WORX29Наборы весовых дисков (2 x 1 кг + 2 x 2,5 кг + 2 x 5 кг)</v>
      </c>
      <c r="E2427" s="15">
        <f>E2426</f>
        <v>29</v>
      </c>
      <c r="F2427" s="15">
        <v>36</v>
      </c>
      <c r="G2427" s="182"/>
      <c r="H2427" s="8" t="s">
        <v>8</v>
      </c>
      <c r="I2427" s="4" t="s">
        <v>7</v>
      </c>
      <c r="J2427" s="35" t="s">
        <v>10</v>
      </c>
    </row>
    <row r="2428" spans="1:11" x14ac:dyDescent="0.25">
      <c r="A2428" s="15" t="s">
        <v>58</v>
      </c>
      <c r="B2428" s="16">
        <v>29</v>
      </c>
      <c r="C2428" s="15" t="s">
        <v>70</v>
      </c>
      <c r="D2428" s="62" t="str">
        <f t="shared" si="291"/>
        <v>BODYPUMP и CX WORX29Стойки</v>
      </c>
      <c r="E2428" s="15">
        <v>3</v>
      </c>
      <c r="F2428" s="15">
        <v>3</v>
      </c>
      <c r="G2428" s="182"/>
      <c r="H2428" s="8" t="s">
        <v>9</v>
      </c>
      <c r="I2428" s="4" t="s">
        <v>7</v>
      </c>
      <c r="J2428" s="35" t="s">
        <v>12</v>
      </c>
    </row>
    <row r="2429" spans="1:11" x14ac:dyDescent="0.25">
      <c r="A2429" s="15" t="s">
        <v>58</v>
      </c>
      <c r="B2429" s="16">
        <v>29</v>
      </c>
      <c r="C2429" s="15" t="s">
        <v>71</v>
      </c>
      <c r="D2429" s="62" t="str">
        <f t="shared" si="291"/>
        <v>BODYPUMP и CX WORX29Дополнительные весовые диски 1 кг</v>
      </c>
      <c r="E2429" s="15">
        <f>B2429</f>
        <v>29</v>
      </c>
      <c r="F2429" s="15">
        <f t="shared" ref="F2429:F2434" si="295">3*12</f>
        <v>36</v>
      </c>
      <c r="G2429" s="182"/>
      <c r="H2429" s="4" t="s">
        <v>10</v>
      </c>
      <c r="I2429" s="4" t="s">
        <v>11</v>
      </c>
      <c r="J2429" s="36" t="s">
        <v>10</v>
      </c>
      <c r="K2429">
        <f>F2429/$F$2336</f>
        <v>1</v>
      </c>
    </row>
    <row r="2430" spans="1:11" x14ac:dyDescent="0.25">
      <c r="A2430" s="15" t="s">
        <v>58</v>
      </c>
      <c r="B2430" s="16">
        <v>29</v>
      </c>
      <c r="C2430" s="15" t="s">
        <v>72</v>
      </c>
      <c r="D2430" s="62" t="str">
        <f t="shared" si="291"/>
        <v>BODYPUMP и CX WORX29Дополнительные весовые диски 2,5 кг</v>
      </c>
      <c r="E2430" s="15">
        <f t="shared" ref="E2430:E2435" si="296">B2430</f>
        <v>29</v>
      </c>
      <c r="F2430" s="15">
        <f t="shared" si="295"/>
        <v>36</v>
      </c>
      <c r="G2430" s="182"/>
      <c r="H2430" s="9" t="s">
        <v>17</v>
      </c>
      <c r="K2430">
        <f t="shared" ref="K2430:K2434" si="297">F2430/$F$2336</f>
        <v>1</v>
      </c>
    </row>
    <row r="2431" spans="1:11" x14ac:dyDescent="0.25">
      <c r="A2431" s="15" t="s">
        <v>58</v>
      </c>
      <c r="B2431" s="16">
        <v>29</v>
      </c>
      <c r="C2431" s="15" t="s">
        <v>74</v>
      </c>
      <c r="D2431" s="62" t="str">
        <f t="shared" si="291"/>
        <v>BODYPUMP и CX WORX29Весовые диски 3,7 кг</v>
      </c>
      <c r="E2431" s="15">
        <f t="shared" si="296"/>
        <v>29</v>
      </c>
      <c r="F2431" s="15">
        <f t="shared" si="295"/>
        <v>36</v>
      </c>
      <c r="G2431" s="182"/>
      <c r="K2431">
        <f t="shared" si="297"/>
        <v>1</v>
      </c>
    </row>
    <row r="2432" spans="1:11" x14ac:dyDescent="0.25">
      <c r="A2432" s="15" t="s">
        <v>58</v>
      </c>
      <c r="B2432" s="16">
        <v>29</v>
      </c>
      <c r="C2432" s="15" t="s">
        <v>73</v>
      </c>
      <c r="D2432" s="62" t="str">
        <f t="shared" si="291"/>
        <v>BODYPUMP и CX WORX29Дополнительные весовые диски 5 кг</v>
      </c>
      <c r="E2432" s="15">
        <f t="shared" si="296"/>
        <v>29</v>
      </c>
      <c r="F2432" s="15">
        <f t="shared" si="295"/>
        <v>36</v>
      </c>
      <c r="G2432" s="182"/>
      <c r="K2432">
        <f t="shared" si="297"/>
        <v>1</v>
      </c>
    </row>
    <row r="2433" spans="1:11" x14ac:dyDescent="0.25">
      <c r="A2433" s="15" t="s">
        <v>58</v>
      </c>
      <c r="B2433" s="16">
        <v>29</v>
      </c>
      <c r="C2433" s="15" t="s">
        <v>75</v>
      </c>
      <c r="D2433" s="62" t="str">
        <f t="shared" si="291"/>
        <v>BODYPUMP и CX WORX29Весовые диски 7,5 кг</v>
      </c>
      <c r="E2433" s="15">
        <f t="shared" si="296"/>
        <v>29</v>
      </c>
      <c r="F2433" s="15">
        <f t="shared" si="295"/>
        <v>36</v>
      </c>
      <c r="G2433" s="182"/>
      <c r="K2433">
        <f t="shared" si="297"/>
        <v>1</v>
      </c>
    </row>
    <row r="2434" spans="1:11" x14ac:dyDescent="0.25">
      <c r="A2434" s="15" t="s">
        <v>58</v>
      </c>
      <c r="B2434" s="16">
        <v>29</v>
      </c>
      <c r="C2434" s="15" t="s">
        <v>76</v>
      </c>
      <c r="D2434" s="62" t="str">
        <f t="shared" si="291"/>
        <v>BODYPUMP и CX WORX29Весовые диски 10 кг</v>
      </c>
      <c r="E2434" s="15">
        <f t="shared" si="296"/>
        <v>29</v>
      </c>
      <c r="F2434" s="15">
        <f t="shared" si="295"/>
        <v>36</v>
      </c>
      <c r="G2434" s="182"/>
      <c r="K2434">
        <f t="shared" si="297"/>
        <v>1</v>
      </c>
    </row>
    <row r="2435" spans="1:11" x14ac:dyDescent="0.25">
      <c r="A2435" s="15" t="s">
        <v>58</v>
      </c>
      <c r="B2435" s="16">
        <v>29</v>
      </c>
      <c r="C2435" s="40" t="s">
        <v>78</v>
      </c>
      <c r="D2435" s="62" t="str">
        <f t="shared" si="291"/>
        <v>BODYPUMP и CX WORX29Амортизаторы SMARTBAND</v>
      </c>
      <c r="E2435" s="15">
        <f t="shared" si="296"/>
        <v>29</v>
      </c>
      <c r="F2435" s="15">
        <f>F2426</f>
        <v>36</v>
      </c>
      <c r="G2435" s="108"/>
    </row>
    <row r="2436" spans="1:11" x14ac:dyDescent="0.25">
      <c r="A2436" s="15" t="s">
        <v>58</v>
      </c>
      <c r="B2436" s="16">
        <v>29</v>
      </c>
      <c r="C2436" s="40" t="s">
        <v>79</v>
      </c>
      <c r="D2436" s="62" t="str">
        <f t="shared" si="291"/>
        <v>BODYPUMP и CX WORX29Амортизаторы SMARTBAND EXTREME</v>
      </c>
      <c r="E2436" s="15">
        <v>11</v>
      </c>
      <c r="F2436" s="15">
        <f>F2435*0.4</f>
        <v>14.4</v>
      </c>
      <c r="G2436" s="108"/>
    </row>
    <row r="2437" spans="1:11" x14ac:dyDescent="0.25">
      <c r="A2437" s="15" t="s">
        <v>58</v>
      </c>
      <c r="B2437" s="16">
        <v>29</v>
      </c>
      <c r="C2437" s="40" t="s">
        <v>77</v>
      </c>
      <c r="D2437" s="62" t="str">
        <f t="shared" si="291"/>
        <v>BODYPUMP и CX WORX29Держатели Амортизаторов SMARTBAND RACK</v>
      </c>
      <c r="E2437" s="15">
        <v>4</v>
      </c>
      <c r="F2437" s="15">
        <v>5</v>
      </c>
      <c r="G2437" s="108"/>
    </row>
    <row r="2438" spans="1:11" x14ac:dyDescent="0.25">
      <c r="A2438" s="15" t="s">
        <v>58</v>
      </c>
      <c r="B2438" s="16">
        <v>29</v>
      </c>
      <c r="C2438" s="39" t="s">
        <v>81</v>
      </c>
      <c r="D2438" s="62" t="str">
        <f t="shared" si="291"/>
        <v xml:space="preserve">BODYPUMP и CX WORX29Степперы SMARTSTEP (и 4 подставки) x 1 на человека </v>
      </c>
      <c r="E2438" s="15">
        <f>E2426</f>
        <v>29</v>
      </c>
      <c r="F2438" s="15">
        <f>F2426</f>
        <v>36</v>
      </c>
      <c r="G2438" s="108"/>
    </row>
    <row r="2439" spans="1:11" x14ac:dyDescent="0.25">
      <c r="A2439" s="15" t="s">
        <v>58</v>
      </c>
      <c r="B2439" s="16">
        <v>29</v>
      </c>
      <c r="C2439" s="40" t="s">
        <v>80</v>
      </c>
      <c r="D2439" s="62" t="str">
        <f t="shared" si="291"/>
        <v>BODYPUMP и CX WORX29Коврики MBX MAT</v>
      </c>
      <c r="E2439" s="18">
        <f>E2438</f>
        <v>29</v>
      </c>
      <c r="F2439" s="18">
        <f>F2438</f>
        <v>36</v>
      </c>
      <c r="G2439" s="27" t="s">
        <v>5</v>
      </c>
      <c r="H2439" s="11"/>
      <c r="I2439" s="11"/>
    </row>
    <row r="2440" spans="1:11" x14ac:dyDescent="0.25">
      <c r="A2440" s="15" t="s">
        <v>58</v>
      </c>
      <c r="B2440" s="16">
        <v>29</v>
      </c>
      <c r="C2440" s="40" t="s">
        <v>88</v>
      </c>
      <c r="D2440" s="62" t="str">
        <f t="shared" si="291"/>
        <v>BODYPUMP и CX WORX29Держатели ковриков MBX MAT RACK</v>
      </c>
      <c r="E2440" s="17">
        <v>1</v>
      </c>
      <c r="F2440" s="17">
        <v>1</v>
      </c>
      <c r="G2440" s="28" t="s">
        <v>5</v>
      </c>
      <c r="H2440" s="6"/>
      <c r="I2440" s="6"/>
      <c r="J2440" s="37"/>
    </row>
    <row r="2441" spans="1:11" x14ac:dyDescent="0.25">
      <c r="A2441" s="15" t="s">
        <v>58</v>
      </c>
      <c r="B2441" s="16">
        <v>28</v>
      </c>
      <c r="C2441" s="39" t="s">
        <v>83</v>
      </c>
      <c r="D2441" s="62" t="str">
        <f t="shared" si="291"/>
        <v>BODYPUMP и CX WORX28Грифы SMARTBAR</v>
      </c>
      <c r="E2441" s="15">
        <f>B2441</f>
        <v>28</v>
      </c>
      <c r="F2441" s="15">
        <v>36</v>
      </c>
      <c r="G2441" s="182" t="s">
        <v>13</v>
      </c>
      <c r="H2441" s="8" t="s">
        <v>7</v>
      </c>
      <c r="I2441" s="4" t="s">
        <v>11</v>
      </c>
      <c r="J2441" s="35" t="s">
        <v>11</v>
      </c>
    </row>
    <row r="2442" spans="1:11" x14ac:dyDescent="0.25">
      <c r="A2442" s="15" t="s">
        <v>58</v>
      </c>
      <c r="B2442" s="16">
        <v>28</v>
      </c>
      <c r="C2442" s="39" t="s">
        <v>82</v>
      </c>
      <c r="D2442" s="62" t="str">
        <f t="shared" si="291"/>
        <v>BODYPUMP и CX WORX28Наборы весовых дисков (2 x 1 кг + 2 x 2,5 кг + 2 x 5 кг)</v>
      </c>
      <c r="E2442" s="15">
        <f>E2441</f>
        <v>28</v>
      </c>
      <c r="F2442" s="15">
        <v>36</v>
      </c>
      <c r="G2442" s="182"/>
      <c r="H2442" s="8" t="s">
        <v>8</v>
      </c>
      <c r="I2442" s="4" t="s">
        <v>7</v>
      </c>
      <c r="J2442" s="35" t="s">
        <v>10</v>
      </c>
    </row>
    <row r="2443" spans="1:11" x14ac:dyDescent="0.25">
      <c r="A2443" s="15" t="s">
        <v>58</v>
      </c>
      <c r="B2443" s="16">
        <v>28</v>
      </c>
      <c r="C2443" s="15" t="s">
        <v>70</v>
      </c>
      <c r="D2443" s="62" t="str">
        <f t="shared" si="291"/>
        <v>BODYPUMP и CX WORX28Стойки</v>
      </c>
      <c r="E2443" s="15">
        <v>3</v>
      </c>
      <c r="F2443" s="15">
        <v>3</v>
      </c>
      <c r="G2443" s="182"/>
      <c r="H2443" s="8" t="s">
        <v>9</v>
      </c>
      <c r="I2443" s="4" t="s">
        <v>7</v>
      </c>
      <c r="J2443" s="35" t="s">
        <v>12</v>
      </c>
    </row>
    <row r="2444" spans="1:11" x14ac:dyDescent="0.25">
      <c r="A2444" s="15" t="s">
        <v>58</v>
      </c>
      <c r="B2444" s="16">
        <v>28</v>
      </c>
      <c r="C2444" s="15" t="s">
        <v>71</v>
      </c>
      <c r="D2444" s="62" t="str">
        <f t="shared" si="291"/>
        <v>BODYPUMP и CX WORX28Дополнительные весовые диски 1 кг</v>
      </c>
      <c r="E2444" s="15">
        <f>B2444</f>
        <v>28</v>
      </c>
      <c r="F2444" s="15">
        <f t="shared" ref="F2444:F2449" si="298">3*12</f>
        <v>36</v>
      </c>
      <c r="G2444" s="182"/>
      <c r="H2444" s="4" t="s">
        <v>10</v>
      </c>
      <c r="I2444" s="4" t="s">
        <v>11</v>
      </c>
      <c r="J2444" s="36" t="s">
        <v>10</v>
      </c>
      <c r="K2444">
        <f>F2444/$F$2336</f>
        <v>1</v>
      </c>
    </row>
    <row r="2445" spans="1:11" x14ac:dyDescent="0.25">
      <c r="A2445" s="15" t="s">
        <v>58</v>
      </c>
      <c r="B2445" s="16">
        <v>28</v>
      </c>
      <c r="C2445" s="15" t="s">
        <v>72</v>
      </c>
      <c r="D2445" s="62" t="str">
        <f t="shared" si="291"/>
        <v>BODYPUMP и CX WORX28Дополнительные весовые диски 2,5 кг</v>
      </c>
      <c r="E2445" s="15">
        <f t="shared" ref="E2445:E2450" si="299">B2445</f>
        <v>28</v>
      </c>
      <c r="F2445" s="15">
        <f t="shared" si="298"/>
        <v>36</v>
      </c>
      <c r="G2445" s="182"/>
      <c r="H2445" s="9" t="s">
        <v>17</v>
      </c>
      <c r="K2445">
        <f t="shared" ref="K2445:K2449" si="300">F2445/$F$2336</f>
        <v>1</v>
      </c>
    </row>
    <row r="2446" spans="1:11" x14ac:dyDescent="0.25">
      <c r="A2446" s="15" t="s">
        <v>58</v>
      </c>
      <c r="B2446" s="16">
        <v>28</v>
      </c>
      <c r="C2446" s="15" t="s">
        <v>74</v>
      </c>
      <c r="D2446" s="62" t="str">
        <f t="shared" si="291"/>
        <v>BODYPUMP и CX WORX28Весовые диски 3,7 кг</v>
      </c>
      <c r="E2446" s="15">
        <f t="shared" si="299"/>
        <v>28</v>
      </c>
      <c r="F2446" s="15">
        <f t="shared" si="298"/>
        <v>36</v>
      </c>
      <c r="G2446" s="182"/>
      <c r="K2446">
        <f t="shared" si="300"/>
        <v>1</v>
      </c>
    </row>
    <row r="2447" spans="1:11" x14ac:dyDescent="0.25">
      <c r="A2447" s="15" t="s">
        <v>58</v>
      </c>
      <c r="B2447" s="16">
        <v>28</v>
      </c>
      <c r="C2447" s="15" t="s">
        <v>73</v>
      </c>
      <c r="D2447" s="62" t="str">
        <f t="shared" si="291"/>
        <v>BODYPUMP и CX WORX28Дополнительные весовые диски 5 кг</v>
      </c>
      <c r="E2447" s="15">
        <f t="shared" si="299"/>
        <v>28</v>
      </c>
      <c r="F2447" s="15">
        <f t="shared" si="298"/>
        <v>36</v>
      </c>
      <c r="G2447" s="182"/>
      <c r="K2447">
        <f t="shared" si="300"/>
        <v>1</v>
      </c>
    </row>
    <row r="2448" spans="1:11" x14ac:dyDescent="0.25">
      <c r="A2448" s="15" t="s">
        <v>58</v>
      </c>
      <c r="B2448" s="16">
        <v>28</v>
      </c>
      <c r="C2448" s="15" t="s">
        <v>75</v>
      </c>
      <c r="D2448" s="62" t="str">
        <f t="shared" si="291"/>
        <v>BODYPUMP и CX WORX28Весовые диски 7,5 кг</v>
      </c>
      <c r="E2448" s="15">
        <f t="shared" si="299"/>
        <v>28</v>
      </c>
      <c r="F2448" s="15">
        <f t="shared" si="298"/>
        <v>36</v>
      </c>
      <c r="G2448" s="182"/>
      <c r="K2448">
        <f t="shared" si="300"/>
        <v>1</v>
      </c>
    </row>
    <row r="2449" spans="1:11" x14ac:dyDescent="0.25">
      <c r="A2449" s="15" t="s">
        <v>58</v>
      </c>
      <c r="B2449" s="16">
        <v>28</v>
      </c>
      <c r="C2449" s="15" t="s">
        <v>76</v>
      </c>
      <c r="D2449" s="62" t="str">
        <f t="shared" si="291"/>
        <v>BODYPUMP и CX WORX28Весовые диски 10 кг</v>
      </c>
      <c r="E2449" s="15">
        <f t="shared" si="299"/>
        <v>28</v>
      </c>
      <c r="F2449" s="15">
        <f t="shared" si="298"/>
        <v>36</v>
      </c>
      <c r="G2449" s="182"/>
      <c r="K2449">
        <f t="shared" si="300"/>
        <v>1</v>
      </c>
    </row>
    <row r="2450" spans="1:11" x14ac:dyDescent="0.25">
      <c r="A2450" s="15" t="s">
        <v>58</v>
      </c>
      <c r="B2450" s="16">
        <v>28</v>
      </c>
      <c r="C2450" s="40" t="s">
        <v>78</v>
      </c>
      <c r="D2450" s="62" t="str">
        <f t="shared" si="291"/>
        <v>BODYPUMP и CX WORX28Амортизаторы SMARTBAND</v>
      </c>
      <c r="E2450" s="15">
        <f t="shared" si="299"/>
        <v>28</v>
      </c>
      <c r="F2450" s="15">
        <f>F2441</f>
        <v>36</v>
      </c>
      <c r="G2450" s="108"/>
    </row>
    <row r="2451" spans="1:11" x14ac:dyDescent="0.25">
      <c r="A2451" s="15" t="s">
        <v>58</v>
      </c>
      <c r="B2451" s="16">
        <v>28</v>
      </c>
      <c r="C2451" s="40" t="s">
        <v>79</v>
      </c>
      <c r="D2451" s="62" t="str">
        <f t="shared" si="291"/>
        <v>BODYPUMP и CX WORX28Амортизаторы SMARTBAND EXTREME</v>
      </c>
      <c r="E2451" s="15">
        <f>E2450*0.4</f>
        <v>11.200000000000001</v>
      </c>
      <c r="F2451" s="15">
        <f>F2450*0.4</f>
        <v>14.4</v>
      </c>
      <c r="G2451" s="108"/>
    </row>
    <row r="2452" spans="1:11" x14ac:dyDescent="0.25">
      <c r="A2452" s="15" t="s">
        <v>58</v>
      </c>
      <c r="B2452" s="16">
        <v>28</v>
      </c>
      <c r="C2452" s="40" t="s">
        <v>77</v>
      </c>
      <c r="D2452" s="62" t="str">
        <f t="shared" si="291"/>
        <v>BODYPUMP и CX WORX28Держатели Амортизаторов SMARTBAND RACK</v>
      </c>
      <c r="E2452" s="15">
        <v>4</v>
      </c>
      <c r="F2452" s="15">
        <v>5</v>
      </c>
      <c r="G2452" s="108"/>
    </row>
    <row r="2453" spans="1:11" x14ac:dyDescent="0.25">
      <c r="A2453" s="15" t="s">
        <v>58</v>
      </c>
      <c r="B2453" s="16">
        <v>28</v>
      </c>
      <c r="C2453" s="39" t="s">
        <v>81</v>
      </c>
      <c r="D2453" s="62" t="str">
        <f t="shared" si="291"/>
        <v xml:space="preserve">BODYPUMP и CX WORX28Степперы SMARTSTEP (и 4 подставки) x 1 на человека </v>
      </c>
      <c r="E2453" s="15">
        <f>E2441</f>
        <v>28</v>
      </c>
      <c r="F2453" s="15">
        <f>F2441</f>
        <v>36</v>
      </c>
      <c r="G2453" s="108"/>
    </row>
    <row r="2454" spans="1:11" x14ac:dyDescent="0.25">
      <c r="A2454" s="15" t="s">
        <v>58</v>
      </c>
      <c r="B2454" s="16">
        <v>28</v>
      </c>
      <c r="C2454" s="40" t="s">
        <v>80</v>
      </c>
      <c r="D2454" s="62" t="str">
        <f t="shared" si="291"/>
        <v>BODYPUMP и CX WORX28Коврики MBX MAT</v>
      </c>
      <c r="E2454" s="18">
        <f>E2453</f>
        <v>28</v>
      </c>
      <c r="F2454" s="18">
        <f>F2453</f>
        <v>36</v>
      </c>
      <c r="G2454" s="27" t="s">
        <v>5</v>
      </c>
      <c r="H2454" s="11"/>
      <c r="I2454" s="11"/>
    </row>
    <row r="2455" spans="1:11" x14ac:dyDescent="0.25">
      <c r="A2455" s="15" t="s">
        <v>58</v>
      </c>
      <c r="B2455" s="16">
        <v>28</v>
      </c>
      <c r="C2455" s="40" t="s">
        <v>88</v>
      </c>
      <c r="D2455" s="62" t="str">
        <f t="shared" si="291"/>
        <v>BODYPUMP и CX WORX28Держатели ковриков MBX MAT RACK</v>
      </c>
      <c r="E2455" s="17">
        <v>1</v>
      </c>
      <c r="F2455" s="17">
        <v>1</v>
      </c>
      <c r="G2455" s="28" t="s">
        <v>5</v>
      </c>
      <c r="H2455" s="6"/>
      <c r="I2455" s="6"/>
      <c r="J2455" s="37"/>
    </row>
    <row r="2456" spans="1:11" x14ac:dyDescent="0.25">
      <c r="A2456" s="15" t="s">
        <v>58</v>
      </c>
      <c r="B2456" s="16">
        <v>27</v>
      </c>
      <c r="C2456" s="39" t="s">
        <v>83</v>
      </c>
      <c r="D2456" s="62" t="str">
        <f t="shared" si="291"/>
        <v>BODYPUMP и CX WORX27Грифы SMARTBAR</v>
      </c>
      <c r="E2456" s="15">
        <f>B2456</f>
        <v>27</v>
      </c>
      <c r="F2456" s="15">
        <v>36</v>
      </c>
      <c r="G2456" s="182" t="s">
        <v>13</v>
      </c>
      <c r="H2456" s="8" t="s">
        <v>7</v>
      </c>
      <c r="I2456" s="4" t="s">
        <v>11</v>
      </c>
      <c r="J2456" s="35" t="s">
        <v>11</v>
      </c>
    </row>
    <row r="2457" spans="1:11" x14ac:dyDescent="0.25">
      <c r="A2457" s="15" t="s">
        <v>58</v>
      </c>
      <c r="B2457" s="16">
        <v>27</v>
      </c>
      <c r="C2457" s="39" t="s">
        <v>82</v>
      </c>
      <c r="D2457" s="62" t="str">
        <f t="shared" si="291"/>
        <v>BODYPUMP и CX WORX27Наборы весовых дисков (2 x 1 кг + 2 x 2,5 кг + 2 x 5 кг)</v>
      </c>
      <c r="E2457" s="15">
        <f>E2456</f>
        <v>27</v>
      </c>
      <c r="F2457" s="15">
        <v>36</v>
      </c>
      <c r="G2457" s="182"/>
      <c r="H2457" s="8" t="s">
        <v>8</v>
      </c>
      <c r="I2457" s="4" t="s">
        <v>7</v>
      </c>
      <c r="J2457" s="35" t="s">
        <v>10</v>
      </c>
    </row>
    <row r="2458" spans="1:11" x14ac:dyDescent="0.25">
      <c r="A2458" s="15" t="s">
        <v>58</v>
      </c>
      <c r="B2458" s="16">
        <v>27</v>
      </c>
      <c r="C2458" s="15" t="s">
        <v>70</v>
      </c>
      <c r="D2458" s="62" t="str">
        <f t="shared" si="291"/>
        <v>BODYPUMP и CX WORX27Стойки</v>
      </c>
      <c r="E2458" s="15">
        <v>3</v>
      </c>
      <c r="F2458" s="15">
        <v>3</v>
      </c>
      <c r="G2458" s="182"/>
      <c r="H2458" s="8" t="s">
        <v>9</v>
      </c>
      <c r="I2458" s="4" t="s">
        <v>7</v>
      </c>
      <c r="J2458" s="35" t="s">
        <v>12</v>
      </c>
    </row>
    <row r="2459" spans="1:11" x14ac:dyDescent="0.25">
      <c r="A2459" s="15" t="s">
        <v>58</v>
      </c>
      <c r="B2459" s="16">
        <v>27</v>
      </c>
      <c r="C2459" s="15" t="s">
        <v>71</v>
      </c>
      <c r="D2459" s="62" t="str">
        <f t="shared" si="291"/>
        <v>BODYPUMP и CX WORX27Дополнительные весовые диски 1 кг</v>
      </c>
      <c r="E2459" s="15">
        <f>B2459</f>
        <v>27</v>
      </c>
      <c r="F2459" s="15">
        <f t="shared" ref="F2459:F2464" si="301">3*12</f>
        <v>36</v>
      </c>
      <c r="G2459" s="182"/>
      <c r="H2459" s="4" t="s">
        <v>10</v>
      </c>
      <c r="I2459" s="4" t="s">
        <v>11</v>
      </c>
      <c r="J2459" s="36" t="s">
        <v>10</v>
      </c>
      <c r="K2459">
        <f>F2459/$F$2336</f>
        <v>1</v>
      </c>
    </row>
    <row r="2460" spans="1:11" x14ac:dyDescent="0.25">
      <c r="A2460" s="15" t="s">
        <v>58</v>
      </c>
      <c r="B2460" s="16">
        <v>27</v>
      </c>
      <c r="C2460" s="15" t="s">
        <v>72</v>
      </c>
      <c r="D2460" s="62" t="str">
        <f t="shared" si="291"/>
        <v>BODYPUMP и CX WORX27Дополнительные весовые диски 2,5 кг</v>
      </c>
      <c r="E2460" s="15">
        <f t="shared" ref="E2460:E2465" si="302">B2460</f>
        <v>27</v>
      </c>
      <c r="F2460" s="15">
        <f t="shared" si="301"/>
        <v>36</v>
      </c>
      <c r="G2460" s="182"/>
      <c r="H2460" s="9" t="s">
        <v>17</v>
      </c>
      <c r="K2460">
        <f t="shared" ref="K2460:K2464" si="303">F2460/$F$2336</f>
        <v>1</v>
      </c>
    </row>
    <row r="2461" spans="1:11" x14ac:dyDescent="0.25">
      <c r="A2461" s="15" t="s">
        <v>58</v>
      </c>
      <c r="B2461" s="16">
        <v>27</v>
      </c>
      <c r="C2461" s="15" t="s">
        <v>74</v>
      </c>
      <c r="D2461" s="62" t="str">
        <f t="shared" si="291"/>
        <v>BODYPUMP и CX WORX27Весовые диски 3,7 кг</v>
      </c>
      <c r="E2461" s="15">
        <f t="shared" si="302"/>
        <v>27</v>
      </c>
      <c r="F2461" s="15">
        <f t="shared" si="301"/>
        <v>36</v>
      </c>
      <c r="G2461" s="182"/>
      <c r="K2461">
        <f t="shared" si="303"/>
        <v>1</v>
      </c>
    </row>
    <row r="2462" spans="1:11" x14ac:dyDescent="0.25">
      <c r="A2462" s="15" t="s">
        <v>58</v>
      </c>
      <c r="B2462" s="16">
        <v>27</v>
      </c>
      <c r="C2462" s="15" t="s">
        <v>73</v>
      </c>
      <c r="D2462" s="62" t="str">
        <f t="shared" si="291"/>
        <v>BODYPUMP и CX WORX27Дополнительные весовые диски 5 кг</v>
      </c>
      <c r="E2462" s="15">
        <f t="shared" si="302"/>
        <v>27</v>
      </c>
      <c r="F2462" s="15">
        <f t="shared" si="301"/>
        <v>36</v>
      </c>
      <c r="G2462" s="182"/>
      <c r="K2462">
        <f t="shared" si="303"/>
        <v>1</v>
      </c>
    </row>
    <row r="2463" spans="1:11" x14ac:dyDescent="0.25">
      <c r="A2463" s="15" t="s">
        <v>58</v>
      </c>
      <c r="B2463" s="16">
        <v>27</v>
      </c>
      <c r="C2463" s="15" t="s">
        <v>75</v>
      </c>
      <c r="D2463" s="62" t="str">
        <f t="shared" si="291"/>
        <v>BODYPUMP и CX WORX27Весовые диски 7,5 кг</v>
      </c>
      <c r="E2463" s="15">
        <f t="shared" si="302"/>
        <v>27</v>
      </c>
      <c r="F2463" s="15">
        <f t="shared" si="301"/>
        <v>36</v>
      </c>
      <c r="G2463" s="182"/>
      <c r="K2463">
        <f t="shared" si="303"/>
        <v>1</v>
      </c>
    </row>
    <row r="2464" spans="1:11" x14ac:dyDescent="0.25">
      <c r="A2464" s="15" t="s">
        <v>58</v>
      </c>
      <c r="B2464" s="16">
        <v>27</v>
      </c>
      <c r="C2464" s="15" t="s">
        <v>76</v>
      </c>
      <c r="D2464" s="62" t="str">
        <f t="shared" si="291"/>
        <v>BODYPUMP и CX WORX27Весовые диски 10 кг</v>
      </c>
      <c r="E2464" s="15">
        <f t="shared" si="302"/>
        <v>27</v>
      </c>
      <c r="F2464" s="15">
        <f t="shared" si="301"/>
        <v>36</v>
      </c>
      <c r="G2464" s="182"/>
      <c r="K2464">
        <f t="shared" si="303"/>
        <v>1</v>
      </c>
    </row>
    <row r="2465" spans="1:11" x14ac:dyDescent="0.25">
      <c r="A2465" s="15" t="s">
        <v>58</v>
      </c>
      <c r="B2465" s="16">
        <v>27</v>
      </c>
      <c r="C2465" s="40" t="s">
        <v>78</v>
      </c>
      <c r="D2465" s="62" t="str">
        <f t="shared" si="291"/>
        <v>BODYPUMP и CX WORX27Амортизаторы SMARTBAND</v>
      </c>
      <c r="E2465" s="15">
        <f t="shared" si="302"/>
        <v>27</v>
      </c>
      <c r="F2465" s="15">
        <f>F2456</f>
        <v>36</v>
      </c>
      <c r="G2465" s="108"/>
    </row>
    <row r="2466" spans="1:11" x14ac:dyDescent="0.25">
      <c r="A2466" s="15" t="s">
        <v>58</v>
      </c>
      <c r="B2466" s="16">
        <v>27</v>
      </c>
      <c r="C2466" s="40" t="s">
        <v>79</v>
      </c>
      <c r="D2466" s="62" t="str">
        <f t="shared" si="291"/>
        <v>BODYPUMP и CX WORX27Амортизаторы SMARTBAND EXTREME</v>
      </c>
      <c r="E2466" s="15">
        <f>E2465*0.4</f>
        <v>10.8</v>
      </c>
      <c r="F2466" s="15">
        <f>F2465*0.4</f>
        <v>14.4</v>
      </c>
      <c r="G2466" s="108"/>
    </row>
    <row r="2467" spans="1:11" x14ac:dyDescent="0.25">
      <c r="A2467" s="15" t="s">
        <v>58</v>
      </c>
      <c r="B2467" s="16">
        <v>27</v>
      </c>
      <c r="C2467" s="40" t="s">
        <v>77</v>
      </c>
      <c r="D2467" s="62" t="str">
        <f t="shared" si="291"/>
        <v>BODYPUMP и CX WORX27Держатели Амортизаторов SMARTBAND RACK</v>
      </c>
      <c r="E2467" s="15">
        <v>4</v>
      </c>
      <c r="F2467" s="15">
        <v>5</v>
      </c>
      <c r="G2467" s="108"/>
    </row>
    <row r="2468" spans="1:11" x14ac:dyDescent="0.25">
      <c r="A2468" s="15" t="s">
        <v>58</v>
      </c>
      <c r="B2468" s="16">
        <v>27</v>
      </c>
      <c r="C2468" s="39" t="s">
        <v>81</v>
      </c>
      <c r="D2468" s="62" t="str">
        <f t="shared" si="291"/>
        <v xml:space="preserve">BODYPUMP и CX WORX27Степперы SMARTSTEP (и 4 подставки) x 1 на человека </v>
      </c>
      <c r="E2468" s="15">
        <f>E2456</f>
        <v>27</v>
      </c>
      <c r="F2468" s="15">
        <f>F2456</f>
        <v>36</v>
      </c>
      <c r="G2468" s="108"/>
    </row>
    <row r="2469" spans="1:11" x14ac:dyDescent="0.25">
      <c r="A2469" s="15" t="s">
        <v>58</v>
      </c>
      <c r="B2469" s="16">
        <v>27</v>
      </c>
      <c r="C2469" s="40" t="s">
        <v>80</v>
      </c>
      <c r="D2469" s="62" t="str">
        <f t="shared" ref="D2469:D2532" si="304">A2469&amp;B2469&amp;C2469</f>
        <v>BODYPUMP и CX WORX27Коврики MBX MAT</v>
      </c>
      <c r="E2469" s="18">
        <f>E2468</f>
        <v>27</v>
      </c>
      <c r="F2469" s="18">
        <f>F2468</f>
        <v>36</v>
      </c>
      <c r="G2469" s="27" t="s">
        <v>5</v>
      </c>
      <c r="H2469" s="11"/>
      <c r="I2469" s="11"/>
    </row>
    <row r="2470" spans="1:11" x14ac:dyDescent="0.25">
      <c r="A2470" s="15" t="s">
        <v>58</v>
      </c>
      <c r="B2470" s="16">
        <v>27</v>
      </c>
      <c r="C2470" s="40" t="s">
        <v>88</v>
      </c>
      <c r="D2470" s="62" t="str">
        <f t="shared" si="304"/>
        <v>BODYPUMP и CX WORX27Держатели ковриков MBX MAT RACK</v>
      </c>
      <c r="E2470" s="17">
        <v>1</v>
      </c>
      <c r="F2470" s="17">
        <v>1</v>
      </c>
      <c r="G2470" s="28" t="s">
        <v>5</v>
      </c>
      <c r="H2470" s="6"/>
      <c r="I2470" s="6"/>
      <c r="J2470" s="37"/>
    </row>
    <row r="2471" spans="1:11" x14ac:dyDescent="0.25">
      <c r="A2471" s="15" t="s">
        <v>58</v>
      </c>
      <c r="B2471" s="16">
        <v>26</v>
      </c>
      <c r="C2471" s="39" t="s">
        <v>83</v>
      </c>
      <c r="D2471" s="62" t="str">
        <f t="shared" si="304"/>
        <v>BODYPUMP и CX WORX26Грифы SMARTBAR</v>
      </c>
      <c r="E2471" s="15">
        <f>B2471</f>
        <v>26</v>
      </c>
      <c r="F2471" s="15">
        <v>36</v>
      </c>
      <c r="G2471" s="182" t="s">
        <v>13</v>
      </c>
      <c r="H2471" s="8" t="s">
        <v>7</v>
      </c>
      <c r="I2471" s="4" t="s">
        <v>11</v>
      </c>
      <c r="J2471" s="35" t="s">
        <v>11</v>
      </c>
    </row>
    <row r="2472" spans="1:11" x14ac:dyDescent="0.25">
      <c r="A2472" s="15" t="s">
        <v>58</v>
      </c>
      <c r="B2472" s="16">
        <v>26</v>
      </c>
      <c r="C2472" s="39" t="s">
        <v>82</v>
      </c>
      <c r="D2472" s="62" t="str">
        <f t="shared" si="304"/>
        <v>BODYPUMP и CX WORX26Наборы весовых дисков (2 x 1 кг + 2 x 2,5 кг + 2 x 5 кг)</v>
      </c>
      <c r="E2472" s="15">
        <f>E2471</f>
        <v>26</v>
      </c>
      <c r="F2472" s="15">
        <v>36</v>
      </c>
      <c r="G2472" s="182"/>
      <c r="H2472" s="8" t="s">
        <v>8</v>
      </c>
      <c r="I2472" s="4" t="s">
        <v>7</v>
      </c>
      <c r="J2472" s="35" t="s">
        <v>10</v>
      </c>
    </row>
    <row r="2473" spans="1:11" x14ac:dyDescent="0.25">
      <c r="A2473" s="15" t="s">
        <v>58</v>
      </c>
      <c r="B2473" s="16">
        <v>26</v>
      </c>
      <c r="C2473" s="15" t="s">
        <v>70</v>
      </c>
      <c r="D2473" s="62" t="str">
        <f t="shared" si="304"/>
        <v>BODYPUMP и CX WORX26Стойки</v>
      </c>
      <c r="E2473" s="15">
        <v>3</v>
      </c>
      <c r="F2473" s="15">
        <v>3</v>
      </c>
      <c r="G2473" s="182"/>
      <c r="H2473" s="8" t="s">
        <v>9</v>
      </c>
      <c r="I2473" s="4" t="s">
        <v>7</v>
      </c>
      <c r="J2473" s="35" t="s">
        <v>12</v>
      </c>
    </row>
    <row r="2474" spans="1:11" x14ac:dyDescent="0.25">
      <c r="A2474" s="15" t="s">
        <v>58</v>
      </c>
      <c r="B2474" s="16">
        <v>26</v>
      </c>
      <c r="C2474" s="15" t="s">
        <v>71</v>
      </c>
      <c r="D2474" s="62" t="str">
        <f t="shared" si="304"/>
        <v>BODYPUMP и CX WORX26Дополнительные весовые диски 1 кг</v>
      </c>
      <c r="E2474" s="15">
        <f>B2474</f>
        <v>26</v>
      </c>
      <c r="F2474" s="15">
        <f t="shared" ref="F2474:F2479" si="305">3*12</f>
        <v>36</v>
      </c>
      <c r="G2474" s="182"/>
      <c r="H2474" s="4" t="s">
        <v>10</v>
      </c>
      <c r="I2474" s="4" t="s">
        <v>11</v>
      </c>
      <c r="J2474" s="36" t="s">
        <v>10</v>
      </c>
      <c r="K2474">
        <f>F2474/$F$2336</f>
        <v>1</v>
      </c>
    </row>
    <row r="2475" spans="1:11" x14ac:dyDescent="0.25">
      <c r="A2475" s="15" t="s">
        <v>58</v>
      </c>
      <c r="B2475" s="16">
        <v>26</v>
      </c>
      <c r="C2475" s="15" t="s">
        <v>72</v>
      </c>
      <c r="D2475" s="62" t="str">
        <f t="shared" si="304"/>
        <v>BODYPUMP и CX WORX26Дополнительные весовые диски 2,5 кг</v>
      </c>
      <c r="E2475" s="15">
        <f t="shared" ref="E2475:E2480" si="306">B2475</f>
        <v>26</v>
      </c>
      <c r="F2475" s="15">
        <f t="shared" si="305"/>
        <v>36</v>
      </c>
      <c r="G2475" s="182"/>
      <c r="H2475" s="9" t="s">
        <v>17</v>
      </c>
      <c r="K2475">
        <f t="shared" ref="K2475:K2479" si="307">F2475/$F$2336</f>
        <v>1</v>
      </c>
    </row>
    <row r="2476" spans="1:11" x14ac:dyDescent="0.25">
      <c r="A2476" s="15" t="s">
        <v>58</v>
      </c>
      <c r="B2476" s="16">
        <v>26</v>
      </c>
      <c r="C2476" s="15" t="s">
        <v>74</v>
      </c>
      <c r="D2476" s="62" t="str">
        <f t="shared" si="304"/>
        <v>BODYPUMP и CX WORX26Весовые диски 3,7 кг</v>
      </c>
      <c r="E2476" s="15">
        <f t="shared" si="306"/>
        <v>26</v>
      </c>
      <c r="F2476" s="15">
        <f t="shared" si="305"/>
        <v>36</v>
      </c>
      <c r="G2476" s="182"/>
      <c r="K2476">
        <f t="shared" si="307"/>
        <v>1</v>
      </c>
    </row>
    <row r="2477" spans="1:11" x14ac:dyDescent="0.25">
      <c r="A2477" s="15" t="s">
        <v>58</v>
      </c>
      <c r="B2477" s="16">
        <v>26</v>
      </c>
      <c r="C2477" s="15" t="s">
        <v>73</v>
      </c>
      <c r="D2477" s="62" t="str">
        <f t="shared" si="304"/>
        <v>BODYPUMP и CX WORX26Дополнительные весовые диски 5 кг</v>
      </c>
      <c r="E2477" s="15">
        <f t="shared" si="306"/>
        <v>26</v>
      </c>
      <c r="F2477" s="15">
        <f t="shared" si="305"/>
        <v>36</v>
      </c>
      <c r="G2477" s="182"/>
      <c r="K2477">
        <f t="shared" si="307"/>
        <v>1</v>
      </c>
    </row>
    <row r="2478" spans="1:11" x14ac:dyDescent="0.25">
      <c r="A2478" s="15" t="s">
        <v>58</v>
      </c>
      <c r="B2478" s="16">
        <v>26</v>
      </c>
      <c r="C2478" s="15" t="s">
        <v>75</v>
      </c>
      <c r="D2478" s="62" t="str">
        <f t="shared" si="304"/>
        <v>BODYPUMP и CX WORX26Весовые диски 7,5 кг</v>
      </c>
      <c r="E2478" s="15">
        <f t="shared" si="306"/>
        <v>26</v>
      </c>
      <c r="F2478" s="15">
        <f t="shared" si="305"/>
        <v>36</v>
      </c>
      <c r="G2478" s="182"/>
      <c r="K2478">
        <f t="shared" si="307"/>
        <v>1</v>
      </c>
    </row>
    <row r="2479" spans="1:11" x14ac:dyDescent="0.25">
      <c r="A2479" s="15" t="s">
        <v>58</v>
      </c>
      <c r="B2479" s="16">
        <v>26</v>
      </c>
      <c r="C2479" s="15" t="s">
        <v>76</v>
      </c>
      <c r="D2479" s="62" t="str">
        <f t="shared" si="304"/>
        <v>BODYPUMP и CX WORX26Весовые диски 10 кг</v>
      </c>
      <c r="E2479" s="15">
        <f t="shared" si="306"/>
        <v>26</v>
      </c>
      <c r="F2479" s="15">
        <f t="shared" si="305"/>
        <v>36</v>
      </c>
      <c r="G2479" s="182"/>
      <c r="K2479">
        <f t="shared" si="307"/>
        <v>1</v>
      </c>
    </row>
    <row r="2480" spans="1:11" x14ac:dyDescent="0.25">
      <c r="A2480" s="15" t="s">
        <v>58</v>
      </c>
      <c r="B2480" s="16">
        <v>26</v>
      </c>
      <c r="C2480" s="40" t="s">
        <v>78</v>
      </c>
      <c r="D2480" s="62" t="str">
        <f t="shared" si="304"/>
        <v>BODYPUMP и CX WORX26Амортизаторы SMARTBAND</v>
      </c>
      <c r="E2480" s="15">
        <f t="shared" si="306"/>
        <v>26</v>
      </c>
      <c r="F2480" s="15">
        <f>F2471</f>
        <v>36</v>
      </c>
      <c r="G2480" s="108"/>
    </row>
    <row r="2481" spans="1:11" x14ac:dyDescent="0.25">
      <c r="A2481" s="15" t="s">
        <v>58</v>
      </c>
      <c r="B2481" s="16">
        <v>26</v>
      </c>
      <c r="C2481" s="40" t="s">
        <v>79</v>
      </c>
      <c r="D2481" s="62" t="str">
        <f t="shared" si="304"/>
        <v>BODYPUMP и CX WORX26Амортизаторы SMARTBAND EXTREME</v>
      </c>
      <c r="E2481" s="15">
        <f>E2480*0.4</f>
        <v>10.4</v>
      </c>
      <c r="F2481" s="15">
        <f>F2480*0.4</f>
        <v>14.4</v>
      </c>
      <c r="G2481" s="108"/>
    </row>
    <row r="2482" spans="1:11" x14ac:dyDescent="0.25">
      <c r="A2482" s="15" t="s">
        <v>58</v>
      </c>
      <c r="B2482" s="16">
        <v>26</v>
      </c>
      <c r="C2482" s="40" t="s">
        <v>77</v>
      </c>
      <c r="D2482" s="62" t="str">
        <f t="shared" si="304"/>
        <v>BODYPUMP и CX WORX26Держатели Амортизаторов SMARTBAND RACK</v>
      </c>
      <c r="E2482" s="15">
        <v>4</v>
      </c>
      <c r="F2482" s="15">
        <v>5</v>
      </c>
      <c r="G2482" s="108"/>
    </row>
    <row r="2483" spans="1:11" x14ac:dyDescent="0.25">
      <c r="A2483" s="15" t="s">
        <v>58</v>
      </c>
      <c r="B2483" s="16">
        <v>26</v>
      </c>
      <c r="C2483" s="39" t="s">
        <v>81</v>
      </c>
      <c r="D2483" s="62" t="str">
        <f t="shared" si="304"/>
        <v xml:space="preserve">BODYPUMP и CX WORX26Степперы SMARTSTEP (и 4 подставки) x 1 на человека </v>
      </c>
      <c r="E2483" s="15">
        <f>E2471</f>
        <v>26</v>
      </c>
      <c r="F2483" s="15">
        <f>F2471</f>
        <v>36</v>
      </c>
      <c r="G2483" s="108"/>
    </row>
    <row r="2484" spans="1:11" x14ac:dyDescent="0.25">
      <c r="A2484" s="15" t="s">
        <v>58</v>
      </c>
      <c r="B2484" s="16">
        <v>26</v>
      </c>
      <c r="C2484" s="40" t="s">
        <v>80</v>
      </c>
      <c r="D2484" s="62" t="str">
        <f t="shared" si="304"/>
        <v>BODYPUMP и CX WORX26Коврики MBX MAT</v>
      </c>
      <c r="E2484" s="18">
        <f>E2483</f>
        <v>26</v>
      </c>
      <c r="F2484" s="18">
        <f>F2483</f>
        <v>36</v>
      </c>
      <c r="G2484" s="27" t="s">
        <v>5</v>
      </c>
      <c r="H2484" s="11"/>
      <c r="I2484" s="11"/>
    </row>
    <row r="2485" spans="1:11" x14ac:dyDescent="0.25">
      <c r="A2485" s="15" t="s">
        <v>58</v>
      </c>
      <c r="B2485" s="16">
        <v>26</v>
      </c>
      <c r="C2485" s="40" t="s">
        <v>88</v>
      </c>
      <c r="D2485" s="62" t="str">
        <f t="shared" si="304"/>
        <v>BODYPUMP и CX WORX26Держатели ковриков MBX MAT RACK</v>
      </c>
      <c r="E2485" s="17">
        <v>1</v>
      </c>
      <c r="F2485" s="17">
        <v>1</v>
      </c>
      <c r="G2485" s="28" t="s">
        <v>5</v>
      </c>
      <c r="H2485" s="6"/>
      <c r="I2485" s="6"/>
      <c r="J2485" s="37"/>
    </row>
    <row r="2486" spans="1:11" x14ac:dyDescent="0.25">
      <c r="A2486" s="15" t="s">
        <v>58</v>
      </c>
      <c r="B2486" s="16">
        <v>25</v>
      </c>
      <c r="C2486" s="39" t="s">
        <v>83</v>
      </c>
      <c r="D2486" s="62" t="str">
        <f t="shared" si="304"/>
        <v>BODYPUMP и CX WORX25Грифы SMARTBAR</v>
      </c>
      <c r="E2486" s="15">
        <f>B2486</f>
        <v>25</v>
      </c>
      <c r="F2486" s="15">
        <v>36</v>
      </c>
      <c r="G2486" s="182" t="s">
        <v>13</v>
      </c>
      <c r="H2486" s="8" t="s">
        <v>7</v>
      </c>
      <c r="I2486" s="4" t="s">
        <v>11</v>
      </c>
      <c r="J2486" s="35" t="s">
        <v>11</v>
      </c>
    </row>
    <row r="2487" spans="1:11" x14ac:dyDescent="0.25">
      <c r="A2487" s="15" t="s">
        <v>58</v>
      </c>
      <c r="B2487" s="16">
        <v>25</v>
      </c>
      <c r="C2487" s="39" t="s">
        <v>82</v>
      </c>
      <c r="D2487" s="62" t="str">
        <f t="shared" si="304"/>
        <v>BODYPUMP и CX WORX25Наборы весовых дисков (2 x 1 кг + 2 x 2,5 кг + 2 x 5 кг)</v>
      </c>
      <c r="E2487" s="15">
        <f>E2486</f>
        <v>25</v>
      </c>
      <c r="F2487" s="15">
        <v>36</v>
      </c>
      <c r="G2487" s="182"/>
      <c r="H2487" s="8" t="s">
        <v>8</v>
      </c>
      <c r="I2487" s="4" t="s">
        <v>7</v>
      </c>
      <c r="J2487" s="35" t="s">
        <v>10</v>
      </c>
    </row>
    <row r="2488" spans="1:11" x14ac:dyDescent="0.25">
      <c r="A2488" s="15" t="s">
        <v>58</v>
      </c>
      <c r="B2488" s="16">
        <v>25</v>
      </c>
      <c r="C2488" s="15" t="s">
        <v>70</v>
      </c>
      <c r="D2488" s="62" t="str">
        <f t="shared" si="304"/>
        <v>BODYPUMP и CX WORX25Стойки</v>
      </c>
      <c r="E2488" s="15">
        <v>3</v>
      </c>
      <c r="F2488" s="15">
        <v>3</v>
      </c>
      <c r="G2488" s="182"/>
      <c r="H2488" s="8" t="s">
        <v>9</v>
      </c>
      <c r="I2488" s="4" t="s">
        <v>7</v>
      </c>
      <c r="J2488" s="35" t="s">
        <v>12</v>
      </c>
    </row>
    <row r="2489" spans="1:11" x14ac:dyDescent="0.25">
      <c r="A2489" s="15" t="s">
        <v>58</v>
      </c>
      <c r="B2489" s="16">
        <v>25</v>
      </c>
      <c r="C2489" s="15" t="s">
        <v>71</v>
      </c>
      <c r="D2489" s="62" t="str">
        <f t="shared" si="304"/>
        <v>BODYPUMP и CX WORX25Дополнительные весовые диски 1 кг</v>
      </c>
      <c r="E2489" s="15">
        <f>B2489</f>
        <v>25</v>
      </c>
      <c r="F2489" s="15">
        <f t="shared" ref="F2489:F2494" si="308">3*12</f>
        <v>36</v>
      </c>
      <c r="G2489" s="182"/>
      <c r="H2489" s="4" t="s">
        <v>10</v>
      </c>
      <c r="I2489" s="4" t="s">
        <v>11</v>
      </c>
      <c r="J2489" s="36" t="s">
        <v>10</v>
      </c>
      <c r="K2489">
        <f>F2489/$F$2336</f>
        <v>1</v>
      </c>
    </row>
    <row r="2490" spans="1:11" x14ac:dyDescent="0.25">
      <c r="A2490" s="15" t="s">
        <v>58</v>
      </c>
      <c r="B2490" s="16">
        <v>25</v>
      </c>
      <c r="C2490" s="15" t="s">
        <v>72</v>
      </c>
      <c r="D2490" s="62" t="str">
        <f t="shared" si="304"/>
        <v>BODYPUMP и CX WORX25Дополнительные весовые диски 2,5 кг</v>
      </c>
      <c r="E2490" s="15">
        <f t="shared" ref="E2490:E2495" si="309">B2490</f>
        <v>25</v>
      </c>
      <c r="F2490" s="15">
        <f t="shared" si="308"/>
        <v>36</v>
      </c>
      <c r="G2490" s="182"/>
      <c r="H2490" s="9" t="s">
        <v>17</v>
      </c>
      <c r="K2490">
        <f t="shared" ref="K2490:K2494" si="310">F2490/$F$2336</f>
        <v>1</v>
      </c>
    </row>
    <row r="2491" spans="1:11" x14ac:dyDescent="0.25">
      <c r="A2491" s="15" t="s">
        <v>58</v>
      </c>
      <c r="B2491" s="16">
        <v>25</v>
      </c>
      <c r="C2491" s="15" t="s">
        <v>74</v>
      </c>
      <c r="D2491" s="62" t="str">
        <f t="shared" si="304"/>
        <v>BODYPUMP и CX WORX25Весовые диски 3,7 кг</v>
      </c>
      <c r="E2491" s="15">
        <f t="shared" si="309"/>
        <v>25</v>
      </c>
      <c r="F2491" s="15">
        <f t="shared" si="308"/>
        <v>36</v>
      </c>
      <c r="G2491" s="182"/>
      <c r="K2491">
        <f t="shared" si="310"/>
        <v>1</v>
      </c>
    </row>
    <row r="2492" spans="1:11" x14ac:dyDescent="0.25">
      <c r="A2492" s="15" t="s">
        <v>58</v>
      </c>
      <c r="B2492" s="16">
        <v>25</v>
      </c>
      <c r="C2492" s="15" t="s">
        <v>73</v>
      </c>
      <c r="D2492" s="62" t="str">
        <f t="shared" si="304"/>
        <v>BODYPUMP и CX WORX25Дополнительные весовые диски 5 кг</v>
      </c>
      <c r="E2492" s="15">
        <f t="shared" si="309"/>
        <v>25</v>
      </c>
      <c r="F2492" s="15">
        <f t="shared" si="308"/>
        <v>36</v>
      </c>
      <c r="G2492" s="182"/>
      <c r="K2492">
        <f t="shared" si="310"/>
        <v>1</v>
      </c>
    </row>
    <row r="2493" spans="1:11" x14ac:dyDescent="0.25">
      <c r="A2493" s="15" t="s">
        <v>58</v>
      </c>
      <c r="B2493" s="16">
        <v>25</v>
      </c>
      <c r="C2493" s="15" t="s">
        <v>75</v>
      </c>
      <c r="D2493" s="62" t="str">
        <f t="shared" si="304"/>
        <v>BODYPUMP и CX WORX25Весовые диски 7,5 кг</v>
      </c>
      <c r="E2493" s="15">
        <f t="shared" si="309"/>
        <v>25</v>
      </c>
      <c r="F2493" s="15">
        <f t="shared" si="308"/>
        <v>36</v>
      </c>
      <c r="G2493" s="182"/>
      <c r="K2493">
        <f t="shared" si="310"/>
        <v>1</v>
      </c>
    </row>
    <row r="2494" spans="1:11" x14ac:dyDescent="0.25">
      <c r="A2494" s="15" t="s">
        <v>58</v>
      </c>
      <c r="B2494" s="16">
        <v>25</v>
      </c>
      <c r="C2494" s="15" t="s">
        <v>76</v>
      </c>
      <c r="D2494" s="62" t="str">
        <f t="shared" si="304"/>
        <v>BODYPUMP и CX WORX25Весовые диски 10 кг</v>
      </c>
      <c r="E2494" s="15">
        <f t="shared" si="309"/>
        <v>25</v>
      </c>
      <c r="F2494" s="15">
        <f t="shared" si="308"/>
        <v>36</v>
      </c>
      <c r="G2494" s="182"/>
      <c r="K2494">
        <f t="shared" si="310"/>
        <v>1</v>
      </c>
    </row>
    <row r="2495" spans="1:11" x14ac:dyDescent="0.25">
      <c r="A2495" s="15" t="s">
        <v>58</v>
      </c>
      <c r="B2495" s="16">
        <v>25</v>
      </c>
      <c r="C2495" s="40" t="s">
        <v>78</v>
      </c>
      <c r="D2495" s="62" t="str">
        <f t="shared" si="304"/>
        <v>BODYPUMP и CX WORX25Амортизаторы SMARTBAND</v>
      </c>
      <c r="E2495" s="15">
        <f t="shared" si="309"/>
        <v>25</v>
      </c>
      <c r="F2495" s="15">
        <f>F2486</f>
        <v>36</v>
      </c>
      <c r="G2495" s="108"/>
    </row>
    <row r="2496" spans="1:11" x14ac:dyDescent="0.25">
      <c r="A2496" s="15" t="s">
        <v>58</v>
      </c>
      <c r="B2496" s="16">
        <v>25</v>
      </c>
      <c r="C2496" s="40" t="s">
        <v>79</v>
      </c>
      <c r="D2496" s="62" t="str">
        <f t="shared" si="304"/>
        <v>BODYPUMP и CX WORX25Амортизаторы SMARTBAND EXTREME</v>
      </c>
      <c r="E2496" s="15">
        <f>E2495*0.4</f>
        <v>10</v>
      </c>
      <c r="F2496" s="15">
        <f>F2495*0.4</f>
        <v>14.4</v>
      </c>
      <c r="G2496" s="108"/>
    </row>
    <row r="2497" spans="1:11" x14ac:dyDescent="0.25">
      <c r="A2497" s="15" t="s">
        <v>58</v>
      </c>
      <c r="B2497" s="16">
        <v>25</v>
      </c>
      <c r="C2497" s="40" t="s">
        <v>77</v>
      </c>
      <c r="D2497" s="62" t="str">
        <f t="shared" si="304"/>
        <v>BODYPUMP и CX WORX25Держатели Амортизаторов SMARTBAND RACK</v>
      </c>
      <c r="E2497" s="15">
        <v>4</v>
      </c>
      <c r="F2497" s="15">
        <v>5</v>
      </c>
      <c r="G2497" s="108"/>
    </row>
    <row r="2498" spans="1:11" x14ac:dyDescent="0.25">
      <c r="A2498" s="15" t="s">
        <v>58</v>
      </c>
      <c r="B2498" s="16">
        <v>25</v>
      </c>
      <c r="C2498" s="39" t="s">
        <v>81</v>
      </c>
      <c r="D2498" s="62" t="str">
        <f t="shared" si="304"/>
        <v xml:space="preserve">BODYPUMP и CX WORX25Степперы SMARTSTEP (и 4 подставки) x 1 на человека </v>
      </c>
      <c r="E2498" s="15">
        <f>E2486</f>
        <v>25</v>
      </c>
      <c r="F2498" s="15">
        <f>F2486</f>
        <v>36</v>
      </c>
      <c r="G2498" s="108"/>
    </row>
    <row r="2499" spans="1:11" x14ac:dyDescent="0.25">
      <c r="A2499" s="15" t="s">
        <v>58</v>
      </c>
      <c r="B2499" s="16">
        <v>25</v>
      </c>
      <c r="C2499" s="40" t="s">
        <v>80</v>
      </c>
      <c r="D2499" s="62" t="str">
        <f t="shared" si="304"/>
        <v>BODYPUMP и CX WORX25Коврики MBX MAT</v>
      </c>
      <c r="E2499" s="18">
        <f>E2498</f>
        <v>25</v>
      </c>
      <c r="F2499" s="18">
        <f>F2498</f>
        <v>36</v>
      </c>
      <c r="G2499" s="27" t="s">
        <v>5</v>
      </c>
      <c r="H2499" s="11"/>
      <c r="I2499" s="11"/>
    </row>
    <row r="2500" spans="1:11" x14ac:dyDescent="0.25">
      <c r="A2500" s="15" t="s">
        <v>58</v>
      </c>
      <c r="B2500" s="16">
        <v>25</v>
      </c>
      <c r="C2500" s="40" t="s">
        <v>88</v>
      </c>
      <c r="D2500" s="62" t="str">
        <f t="shared" si="304"/>
        <v>BODYPUMP и CX WORX25Держатели ковриков MBX MAT RACK</v>
      </c>
      <c r="E2500" s="17">
        <v>1</v>
      </c>
      <c r="F2500" s="17">
        <v>1</v>
      </c>
      <c r="G2500" s="182" t="s">
        <v>13</v>
      </c>
      <c r="H2500" s="6"/>
      <c r="I2500" s="6"/>
      <c r="J2500" s="37"/>
    </row>
    <row r="2501" spans="1:11" x14ac:dyDescent="0.25">
      <c r="A2501" s="15" t="s">
        <v>58</v>
      </c>
      <c r="B2501" s="16">
        <v>24</v>
      </c>
      <c r="C2501" s="39" t="s">
        <v>83</v>
      </c>
      <c r="D2501" s="62" t="str">
        <f t="shared" si="304"/>
        <v>BODYPUMP и CX WORX24Грифы SMARTBAR</v>
      </c>
      <c r="E2501" s="15">
        <f>B2501</f>
        <v>24</v>
      </c>
      <c r="F2501" s="15">
        <v>24</v>
      </c>
      <c r="G2501" s="182"/>
      <c r="H2501" s="8" t="s">
        <v>7</v>
      </c>
      <c r="I2501" s="4" t="s">
        <v>11</v>
      </c>
      <c r="J2501" s="35" t="s">
        <v>11</v>
      </c>
    </row>
    <row r="2502" spans="1:11" x14ac:dyDescent="0.25">
      <c r="A2502" s="15" t="s">
        <v>58</v>
      </c>
      <c r="B2502" s="16">
        <v>24</v>
      </c>
      <c r="C2502" s="39" t="s">
        <v>82</v>
      </c>
      <c r="D2502" s="62" t="str">
        <f t="shared" si="304"/>
        <v>BODYPUMP и CX WORX24Наборы весовых дисков (2 x 1 кг + 2 x 2,5 кг + 2 x 5 кг)</v>
      </c>
      <c r="E2502" s="15">
        <f>E2501</f>
        <v>24</v>
      </c>
      <c r="F2502" s="15">
        <v>24</v>
      </c>
      <c r="G2502" s="182"/>
      <c r="H2502" s="8" t="s">
        <v>8</v>
      </c>
      <c r="I2502" s="4" t="s">
        <v>7</v>
      </c>
      <c r="J2502" s="35" t="s">
        <v>10</v>
      </c>
    </row>
    <row r="2503" spans="1:11" x14ac:dyDescent="0.25">
      <c r="A2503" s="15" t="s">
        <v>58</v>
      </c>
      <c r="B2503" s="16">
        <v>24</v>
      </c>
      <c r="C2503" s="15" t="s">
        <v>70</v>
      </c>
      <c r="D2503" s="62" t="str">
        <f t="shared" si="304"/>
        <v>BODYPUMP и CX WORX24Стойки</v>
      </c>
      <c r="E2503" s="15">
        <v>2</v>
      </c>
      <c r="F2503" s="15">
        <v>2</v>
      </c>
      <c r="G2503" s="182"/>
      <c r="H2503" s="8" t="s">
        <v>9</v>
      </c>
      <c r="I2503" s="4" t="s">
        <v>7</v>
      </c>
      <c r="J2503" s="35" t="s">
        <v>12</v>
      </c>
    </row>
    <row r="2504" spans="1:11" x14ac:dyDescent="0.25">
      <c r="A2504" s="15" t="s">
        <v>58</v>
      </c>
      <c r="B2504" s="16">
        <v>24</v>
      </c>
      <c r="C2504" s="15" t="s">
        <v>71</v>
      </c>
      <c r="D2504" s="62" t="str">
        <f t="shared" si="304"/>
        <v>BODYPUMP и CX WORX24Дополнительные весовые диски 1 кг</v>
      </c>
      <c r="E2504" s="15">
        <f>B2504</f>
        <v>24</v>
      </c>
      <c r="F2504" s="15">
        <v>24</v>
      </c>
      <c r="G2504" s="182"/>
      <c r="H2504" s="4" t="s">
        <v>10</v>
      </c>
      <c r="I2504" s="4" t="s">
        <v>11</v>
      </c>
      <c r="J2504" s="36" t="s">
        <v>10</v>
      </c>
      <c r="K2504">
        <f>F2504/$F$2336</f>
        <v>0.66666666666666663</v>
      </c>
    </row>
    <row r="2505" spans="1:11" x14ac:dyDescent="0.25">
      <c r="A2505" s="15" t="s">
        <v>58</v>
      </c>
      <c r="B2505" s="16">
        <v>24</v>
      </c>
      <c r="C2505" s="15" t="s">
        <v>72</v>
      </c>
      <c r="D2505" s="62" t="str">
        <f t="shared" si="304"/>
        <v>BODYPUMP и CX WORX24Дополнительные весовые диски 2,5 кг</v>
      </c>
      <c r="E2505" s="15">
        <f t="shared" ref="E2505:E2510" si="311">B2505</f>
        <v>24</v>
      </c>
      <c r="F2505" s="15">
        <v>24</v>
      </c>
      <c r="G2505" s="182"/>
      <c r="H2505" s="9" t="s">
        <v>17</v>
      </c>
      <c r="K2505">
        <f t="shared" ref="K2505:K2509" si="312">F2505/$F$2336</f>
        <v>0.66666666666666663</v>
      </c>
    </row>
    <row r="2506" spans="1:11" x14ac:dyDescent="0.25">
      <c r="A2506" s="15" t="s">
        <v>58</v>
      </c>
      <c r="B2506" s="16">
        <v>24</v>
      </c>
      <c r="C2506" s="15" t="s">
        <v>74</v>
      </c>
      <c r="D2506" s="62" t="str">
        <f t="shared" si="304"/>
        <v>BODYPUMP и CX WORX24Весовые диски 3,7 кг</v>
      </c>
      <c r="E2506" s="15">
        <f t="shared" si="311"/>
        <v>24</v>
      </c>
      <c r="F2506" s="15">
        <v>24</v>
      </c>
      <c r="G2506" s="182"/>
      <c r="K2506">
        <f t="shared" si="312"/>
        <v>0.66666666666666663</v>
      </c>
    </row>
    <row r="2507" spans="1:11" x14ac:dyDescent="0.25">
      <c r="A2507" s="15" t="s">
        <v>58</v>
      </c>
      <c r="B2507" s="16">
        <v>24</v>
      </c>
      <c r="C2507" s="15" t="s">
        <v>73</v>
      </c>
      <c r="D2507" s="62" t="str">
        <f t="shared" si="304"/>
        <v>BODYPUMP и CX WORX24Дополнительные весовые диски 5 кг</v>
      </c>
      <c r="E2507" s="15">
        <f t="shared" si="311"/>
        <v>24</v>
      </c>
      <c r="F2507" s="15">
        <v>24</v>
      </c>
      <c r="G2507" s="182"/>
      <c r="K2507">
        <f t="shared" si="312"/>
        <v>0.66666666666666663</v>
      </c>
    </row>
    <row r="2508" spans="1:11" x14ac:dyDescent="0.25">
      <c r="A2508" s="15" t="s">
        <v>58</v>
      </c>
      <c r="B2508" s="16">
        <v>24</v>
      </c>
      <c r="C2508" s="15" t="s">
        <v>75</v>
      </c>
      <c r="D2508" s="62" t="str">
        <f t="shared" si="304"/>
        <v>BODYPUMP и CX WORX24Весовые диски 7,5 кг</v>
      </c>
      <c r="E2508" s="15">
        <f t="shared" si="311"/>
        <v>24</v>
      </c>
      <c r="F2508" s="15">
        <v>24</v>
      </c>
      <c r="G2508" s="182"/>
      <c r="K2508">
        <f t="shared" si="312"/>
        <v>0.66666666666666663</v>
      </c>
    </row>
    <row r="2509" spans="1:11" x14ac:dyDescent="0.25">
      <c r="A2509" s="15" t="s">
        <v>58</v>
      </c>
      <c r="B2509" s="16">
        <v>24</v>
      </c>
      <c r="C2509" s="15" t="s">
        <v>76</v>
      </c>
      <c r="D2509" s="62" t="str">
        <f t="shared" si="304"/>
        <v>BODYPUMP и CX WORX24Весовые диски 10 кг</v>
      </c>
      <c r="E2509" s="15">
        <f t="shared" si="311"/>
        <v>24</v>
      </c>
      <c r="F2509" s="15">
        <v>24</v>
      </c>
      <c r="G2509" s="182"/>
      <c r="K2509">
        <f t="shared" si="312"/>
        <v>0.66666666666666663</v>
      </c>
    </row>
    <row r="2510" spans="1:11" x14ac:dyDescent="0.25">
      <c r="A2510" s="15" t="s">
        <v>58</v>
      </c>
      <c r="B2510" s="16">
        <v>24</v>
      </c>
      <c r="C2510" s="40" t="s">
        <v>78</v>
      </c>
      <c r="D2510" s="62" t="str">
        <f t="shared" si="304"/>
        <v>BODYPUMP и CX WORX24Амортизаторы SMARTBAND</v>
      </c>
      <c r="E2510" s="15">
        <f t="shared" si="311"/>
        <v>24</v>
      </c>
      <c r="F2510" s="15">
        <v>24</v>
      </c>
      <c r="G2510" s="108"/>
    </row>
    <row r="2511" spans="1:11" x14ac:dyDescent="0.25">
      <c r="A2511" s="15" t="s">
        <v>58</v>
      </c>
      <c r="B2511" s="16">
        <v>24</v>
      </c>
      <c r="C2511" s="40" t="s">
        <v>79</v>
      </c>
      <c r="D2511" s="62" t="str">
        <f t="shared" si="304"/>
        <v>BODYPUMP и CX WORX24Амортизаторы SMARTBAND EXTREME</v>
      </c>
      <c r="E2511" s="15">
        <f>E2510*0.4</f>
        <v>9.6000000000000014</v>
      </c>
      <c r="F2511" s="15">
        <f>F2510*0.4</f>
        <v>9.6000000000000014</v>
      </c>
      <c r="G2511" s="108"/>
    </row>
    <row r="2512" spans="1:11" x14ac:dyDescent="0.25">
      <c r="A2512" s="15" t="s">
        <v>58</v>
      </c>
      <c r="B2512" s="16">
        <v>24</v>
      </c>
      <c r="C2512" s="40" t="s">
        <v>77</v>
      </c>
      <c r="D2512" s="62" t="str">
        <f t="shared" si="304"/>
        <v>BODYPUMP и CX WORX24Держатели Амортизаторов SMARTBAND RACK</v>
      </c>
      <c r="E2512" s="15">
        <v>4</v>
      </c>
      <c r="F2512" s="15">
        <v>4</v>
      </c>
      <c r="G2512" s="108"/>
    </row>
    <row r="2513" spans="1:11" x14ac:dyDescent="0.25">
      <c r="A2513" s="15" t="s">
        <v>58</v>
      </c>
      <c r="B2513" s="16">
        <v>24</v>
      </c>
      <c r="C2513" s="39" t="s">
        <v>81</v>
      </c>
      <c r="D2513" s="62" t="str">
        <f t="shared" si="304"/>
        <v xml:space="preserve">BODYPUMP и CX WORX24Степперы SMARTSTEP (и 4 подставки) x 1 на человека </v>
      </c>
      <c r="E2513" s="15">
        <f>E2501</f>
        <v>24</v>
      </c>
      <c r="F2513" s="15">
        <v>24</v>
      </c>
      <c r="G2513" s="108"/>
    </row>
    <row r="2514" spans="1:11" x14ac:dyDescent="0.25">
      <c r="A2514" s="15" t="s">
        <v>58</v>
      </c>
      <c r="B2514" s="16">
        <v>24</v>
      </c>
      <c r="C2514" s="40" t="s">
        <v>80</v>
      </c>
      <c r="D2514" s="62" t="str">
        <f t="shared" si="304"/>
        <v>BODYPUMP и CX WORX24Коврики MBX MAT</v>
      </c>
      <c r="E2514" s="18">
        <f>E2513</f>
        <v>24</v>
      </c>
      <c r="F2514" s="18">
        <f>F2513</f>
        <v>24</v>
      </c>
      <c r="G2514" s="27" t="s">
        <v>5</v>
      </c>
      <c r="H2514" s="11"/>
      <c r="I2514" s="11"/>
    </row>
    <row r="2515" spans="1:11" x14ac:dyDescent="0.25">
      <c r="A2515" s="15" t="s">
        <v>58</v>
      </c>
      <c r="B2515" s="16">
        <v>24</v>
      </c>
      <c r="C2515" s="40" t="s">
        <v>88</v>
      </c>
      <c r="D2515" s="62" t="str">
        <f t="shared" si="304"/>
        <v>BODYPUMP и CX WORX24Держатели ковриков MBX MAT RACK</v>
      </c>
      <c r="E2515" s="17">
        <v>1</v>
      </c>
      <c r="F2515" s="17">
        <v>1</v>
      </c>
      <c r="G2515" s="28" t="s">
        <v>5</v>
      </c>
      <c r="H2515" s="6"/>
      <c r="I2515" s="6"/>
      <c r="J2515" s="37"/>
    </row>
    <row r="2516" spans="1:11" ht="60" x14ac:dyDescent="0.25">
      <c r="A2516" s="15" t="s">
        <v>58</v>
      </c>
      <c r="B2516" s="16">
        <v>23</v>
      </c>
      <c r="C2516" s="39" t="s">
        <v>83</v>
      </c>
      <c r="D2516" s="62" t="str">
        <f t="shared" si="304"/>
        <v>BODYPUMP и CX WORX23Грифы SMARTBAR</v>
      </c>
      <c r="E2516" s="15">
        <f>B2516</f>
        <v>23</v>
      </c>
      <c r="F2516" s="15">
        <v>24</v>
      </c>
      <c r="G2516" s="108" t="s">
        <v>13</v>
      </c>
      <c r="H2516" s="8" t="s">
        <v>7</v>
      </c>
      <c r="I2516" s="4" t="s">
        <v>11</v>
      </c>
      <c r="J2516" s="35" t="s">
        <v>11</v>
      </c>
    </row>
    <row r="2517" spans="1:11" x14ac:dyDescent="0.25">
      <c r="A2517" s="15" t="s">
        <v>58</v>
      </c>
      <c r="B2517" s="16">
        <v>23</v>
      </c>
      <c r="C2517" s="39" t="s">
        <v>82</v>
      </c>
      <c r="D2517" s="62" t="str">
        <f t="shared" si="304"/>
        <v>BODYPUMP и CX WORX23Наборы весовых дисков (2 x 1 кг + 2 x 2,5 кг + 2 x 5 кг)</v>
      </c>
      <c r="E2517" s="15">
        <f>E2516</f>
        <v>23</v>
      </c>
      <c r="F2517" s="15">
        <v>24</v>
      </c>
      <c r="G2517" s="108"/>
      <c r="H2517" s="8" t="s">
        <v>8</v>
      </c>
      <c r="I2517" s="4" t="s">
        <v>7</v>
      </c>
      <c r="J2517" s="35" t="s">
        <v>10</v>
      </c>
    </row>
    <row r="2518" spans="1:11" x14ac:dyDescent="0.25">
      <c r="A2518" s="15" t="s">
        <v>58</v>
      </c>
      <c r="B2518" s="16">
        <v>23</v>
      </c>
      <c r="C2518" s="15" t="s">
        <v>70</v>
      </c>
      <c r="D2518" s="62" t="str">
        <f t="shared" si="304"/>
        <v>BODYPUMP и CX WORX23Стойки</v>
      </c>
      <c r="E2518" s="15">
        <v>2</v>
      </c>
      <c r="F2518" s="15">
        <v>2</v>
      </c>
      <c r="G2518" s="108"/>
      <c r="H2518" s="8" t="s">
        <v>9</v>
      </c>
      <c r="I2518" s="4" t="s">
        <v>7</v>
      </c>
      <c r="J2518" s="35" t="s">
        <v>12</v>
      </c>
    </row>
    <row r="2519" spans="1:11" x14ac:dyDescent="0.25">
      <c r="A2519" s="15" t="s">
        <v>58</v>
      </c>
      <c r="B2519" s="16">
        <v>23</v>
      </c>
      <c r="C2519" s="15" t="s">
        <v>71</v>
      </c>
      <c r="D2519" s="62" t="str">
        <f t="shared" si="304"/>
        <v>BODYPUMP и CX WORX23Дополнительные весовые диски 1 кг</v>
      </c>
      <c r="E2519" s="15">
        <f>B2519</f>
        <v>23</v>
      </c>
      <c r="F2519" s="15">
        <v>24</v>
      </c>
      <c r="G2519" s="108"/>
      <c r="H2519" s="4" t="s">
        <v>10</v>
      </c>
      <c r="I2519" s="4" t="s">
        <v>11</v>
      </c>
      <c r="J2519" s="36" t="s">
        <v>10</v>
      </c>
      <c r="K2519">
        <f>F2519/$F$2336</f>
        <v>0.66666666666666663</v>
      </c>
    </row>
    <row r="2520" spans="1:11" x14ac:dyDescent="0.25">
      <c r="A2520" s="15" t="s">
        <v>58</v>
      </c>
      <c r="B2520" s="16">
        <v>23</v>
      </c>
      <c r="C2520" s="15" t="s">
        <v>72</v>
      </c>
      <c r="D2520" s="62" t="str">
        <f t="shared" si="304"/>
        <v>BODYPUMP и CX WORX23Дополнительные весовые диски 2,5 кг</v>
      </c>
      <c r="E2520" s="15">
        <f t="shared" ref="E2520:E2525" si="313">B2520</f>
        <v>23</v>
      </c>
      <c r="F2520" s="15">
        <v>24</v>
      </c>
      <c r="G2520" s="108"/>
      <c r="H2520" s="9" t="s">
        <v>17</v>
      </c>
      <c r="K2520">
        <f t="shared" ref="K2520:K2524" si="314">F2520/$F$2336</f>
        <v>0.66666666666666663</v>
      </c>
    </row>
    <row r="2521" spans="1:11" x14ac:dyDescent="0.25">
      <c r="A2521" s="15" t="s">
        <v>58</v>
      </c>
      <c r="B2521" s="16">
        <v>23</v>
      </c>
      <c r="C2521" s="15" t="s">
        <v>74</v>
      </c>
      <c r="D2521" s="62" t="str">
        <f t="shared" si="304"/>
        <v>BODYPUMP и CX WORX23Весовые диски 3,7 кг</v>
      </c>
      <c r="E2521" s="15">
        <f t="shared" si="313"/>
        <v>23</v>
      </c>
      <c r="F2521" s="15">
        <v>24</v>
      </c>
      <c r="G2521" s="108"/>
      <c r="K2521">
        <f t="shared" si="314"/>
        <v>0.66666666666666663</v>
      </c>
    </row>
    <row r="2522" spans="1:11" x14ac:dyDescent="0.25">
      <c r="A2522" s="15" t="s">
        <v>58</v>
      </c>
      <c r="B2522" s="16">
        <v>23</v>
      </c>
      <c r="C2522" s="15" t="s">
        <v>73</v>
      </c>
      <c r="D2522" s="62" t="str">
        <f t="shared" si="304"/>
        <v>BODYPUMP и CX WORX23Дополнительные весовые диски 5 кг</v>
      </c>
      <c r="E2522" s="15">
        <f t="shared" si="313"/>
        <v>23</v>
      </c>
      <c r="F2522" s="15">
        <v>24</v>
      </c>
      <c r="G2522" s="108"/>
      <c r="K2522">
        <f t="shared" si="314"/>
        <v>0.66666666666666663</v>
      </c>
    </row>
    <row r="2523" spans="1:11" x14ac:dyDescent="0.25">
      <c r="A2523" s="15" t="s">
        <v>58</v>
      </c>
      <c r="B2523" s="16">
        <v>23</v>
      </c>
      <c r="C2523" s="15" t="s">
        <v>75</v>
      </c>
      <c r="D2523" s="62" t="str">
        <f t="shared" si="304"/>
        <v>BODYPUMP и CX WORX23Весовые диски 7,5 кг</v>
      </c>
      <c r="E2523" s="15">
        <f t="shared" si="313"/>
        <v>23</v>
      </c>
      <c r="F2523" s="15">
        <v>24</v>
      </c>
      <c r="G2523" s="108"/>
      <c r="K2523">
        <f t="shared" si="314"/>
        <v>0.66666666666666663</v>
      </c>
    </row>
    <row r="2524" spans="1:11" x14ac:dyDescent="0.25">
      <c r="A2524" s="15" t="s">
        <v>58</v>
      </c>
      <c r="B2524" s="16">
        <v>23</v>
      </c>
      <c r="C2524" s="15" t="s">
        <v>76</v>
      </c>
      <c r="D2524" s="62" t="str">
        <f t="shared" si="304"/>
        <v>BODYPUMP и CX WORX23Весовые диски 10 кг</v>
      </c>
      <c r="E2524" s="15">
        <f t="shared" si="313"/>
        <v>23</v>
      </c>
      <c r="F2524" s="15">
        <v>24</v>
      </c>
      <c r="G2524" s="108"/>
      <c r="K2524">
        <f t="shared" si="314"/>
        <v>0.66666666666666663</v>
      </c>
    </row>
    <row r="2525" spans="1:11" x14ac:dyDescent="0.25">
      <c r="A2525" s="15" t="s">
        <v>58</v>
      </c>
      <c r="B2525" s="16">
        <v>23</v>
      </c>
      <c r="C2525" s="40" t="s">
        <v>78</v>
      </c>
      <c r="D2525" s="62" t="str">
        <f t="shared" si="304"/>
        <v>BODYPUMP и CX WORX23Амортизаторы SMARTBAND</v>
      </c>
      <c r="E2525" s="15">
        <f t="shared" si="313"/>
        <v>23</v>
      </c>
      <c r="F2525" s="15">
        <v>24</v>
      </c>
      <c r="G2525" s="108"/>
    </row>
    <row r="2526" spans="1:11" x14ac:dyDescent="0.25">
      <c r="A2526" s="15" t="s">
        <v>58</v>
      </c>
      <c r="B2526" s="16">
        <v>23</v>
      </c>
      <c r="C2526" s="40" t="s">
        <v>79</v>
      </c>
      <c r="D2526" s="62" t="str">
        <f t="shared" si="304"/>
        <v>BODYPUMP и CX WORX23Амортизаторы SMARTBAND EXTREME</v>
      </c>
      <c r="E2526" s="15">
        <f>E2525*0.4</f>
        <v>9.2000000000000011</v>
      </c>
      <c r="F2526" s="15">
        <f>F2525*0.4</f>
        <v>9.6000000000000014</v>
      </c>
      <c r="G2526" s="108"/>
    </row>
    <row r="2527" spans="1:11" x14ac:dyDescent="0.25">
      <c r="A2527" s="15" t="s">
        <v>58</v>
      </c>
      <c r="B2527" s="16">
        <v>23</v>
      </c>
      <c r="C2527" s="40" t="s">
        <v>77</v>
      </c>
      <c r="D2527" s="62" t="str">
        <f t="shared" si="304"/>
        <v>BODYPUMP и CX WORX23Держатели Амортизаторов SMARTBAND RACK</v>
      </c>
      <c r="E2527" s="15">
        <v>4</v>
      </c>
      <c r="F2527" s="15">
        <v>4</v>
      </c>
      <c r="G2527" s="108"/>
    </row>
    <row r="2528" spans="1:11" x14ac:dyDescent="0.25">
      <c r="A2528" s="15" t="s">
        <v>58</v>
      </c>
      <c r="B2528" s="16">
        <v>23</v>
      </c>
      <c r="C2528" s="39" t="s">
        <v>81</v>
      </c>
      <c r="D2528" s="62" t="str">
        <f t="shared" si="304"/>
        <v xml:space="preserve">BODYPUMP и CX WORX23Степперы SMARTSTEP (и 4 подставки) x 1 на человека </v>
      </c>
      <c r="E2528" s="15">
        <f>E2516</f>
        <v>23</v>
      </c>
      <c r="F2528" s="15">
        <v>24</v>
      </c>
      <c r="G2528" s="108"/>
    </row>
    <row r="2529" spans="1:11" x14ac:dyDescent="0.25">
      <c r="A2529" s="15" t="s">
        <v>58</v>
      </c>
      <c r="B2529" s="16">
        <v>23</v>
      </c>
      <c r="C2529" s="40" t="s">
        <v>80</v>
      </c>
      <c r="D2529" s="62" t="str">
        <f t="shared" si="304"/>
        <v>BODYPUMP и CX WORX23Коврики MBX MAT</v>
      </c>
      <c r="E2529" s="18">
        <f>E2528</f>
        <v>23</v>
      </c>
      <c r="F2529" s="18">
        <f>F2528</f>
        <v>24</v>
      </c>
      <c r="G2529" s="27" t="s">
        <v>5</v>
      </c>
      <c r="H2529" s="11"/>
      <c r="I2529" s="11"/>
    </row>
    <row r="2530" spans="1:11" x14ac:dyDescent="0.25">
      <c r="A2530" s="15" t="s">
        <v>58</v>
      </c>
      <c r="B2530" s="16">
        <v>23</v>
      </c>
      <c r="C2530" s="40" t="s">
        <v>88</v>
      </c>
      <c r="D2530" s="62" t="str">
        <f t="shared" si="304"/>
        <v>BODYPUMP и CX WORX23Держатели ковриков MBX MAT RACK</v>
      </c>
      <c r="E2530" s="17">
        <v>1</v>
      </c>
      <c r="F2530" s="17">
        <v>1</v>
      </c>
      <c r="G2530" s="28" t="s">
        <v>5</v>
      </c>
      <c r="H2530" s="6"/>
      <c r="I2530" s="6"/>
      <c r="J2530" s="37"/>
    </row>
    <row r="2531" spans="1:11" ht="60" x14ac:dyDescent="0.25">
      <c r="A2531" s="15" t="s">
        <v>58</v>
      </c>
      <c r="B2531" s="16">
        <v>22</v>
      </c>
      <c r="C2531" s="39" t="s">
        <v>83</v>
      </c>
      <c r="D2531" s="62" t="str">
        <f t="shared" si="304"/>
        <v>BODYPUMP и CX WORX22Грифы SMARTBAR</v>
      </c>
      <c r="E2531" s="15">
        <f>B2531</f>
        <v>22</v>
      </c>
      <c r="F2531" s="15">
        <v>24</v>
      </c>
      <c r="G2531" s="108" t="s">
        <v>13</v>
      </c>
      <c r="H2531" s="8" t="s">
        <v>7</v>
      </c>
      <c r="I2531" s="4" t="s">
        <v>11</v>
      </c>
      <c r="J2531" s="35" t="s">
        <v>11</v>
      </c>
    </row>
    <row r="2532" spans="1:11" x14ac:dyDescent="0.25">
      <c r="A2532" s="15" t="s">
        <v>58</v>
      </c>
      <c r="B2532" s="16">
        <v>22</v>
      </c>
      <c r="C2532" s="39" t="s">
        <v>82</v>
      </c>
      <c r="D2532" s="62" t="str">
        <f t="shared" si="304"/>
        <v>BODYPUMP и CX WORX22Наборы весовых дисков (2 x 1 кг + 2 x 2,5 кг + 2 x 5 кг)</v>
      </c>
      <c r="E2532" s="15">
        <f>E2531</f>
        <v>22</v>
      </c>
      <c r="F2532" s="15">
        <v>24</v>
      </c>
      <c r="G2532" s="108"/>
      <c r="H2532" s="8" t="s">
        <v>8</v>
      </c>
      <c r="I2532" s="4" t="s">
        <v>7</v>
      </c>
      <c r="J2532" s="35" t="s">
        <v>10</v>
      </c>
    </row>
    <row r="2533" spans="1:11" x14ac:dyDescent="0.25">
      <c r="A2533" s="15" t="s">
        <v>58</v>
      </c>
      <c r="B2533" s="16">
        <v>22</v>
      </c>
      <c r="C2533" s="15" t="s">
        <v>70</v>
      </c>
      <c r="D2533" s="62" t="str">
        <f t="shared" ref="D2533:D2596" si="315">A2533&amp;B2533&amp;C2533</f>
        <v>BODYPUMP и CX WORX22Стойки</v>
      </c>
      <c r="E2533" s="15">
        <v>2</v>
      </c>
      <c r="F2533" s="15">
        <v>2</v>
      </c>
      <c r="G2533" s="108"/>
      <c r="H2533" s="8" t="s">
        <v>9</v>
      </c>
      <c r="I2533" s="4" t="s">
        <v>7</v>
      </c>
      <c r="J2533" s="35" t="s">
        <v>12</v>
      </c>
    </row>
    <row r="2534" spans="1:11" x14ac:dyDescent="0.25">
      <c r="A2534" s="15" t="s">
        <v>58</v>
      </c>
      <c r="B2534" s="16">
        <v>22</v>
      </c>
      <c r="C2534" s="15" t="s">
        <v>71</v>
      </c>
      <c r="D2534" s="62" t="str">
        <f t="shared" si="315"/>
        <v>BODYPUMP и CX WORX22Дополнительные весовые диски 1 кг</v>
      </c>
      <c r="E2534" s="15">
        <f>B2534</f>
        <v>22</v>
      </c>
      <c r="F2534" s="15">
        <v>24</v>
      </c>
      <c r="G2534" s="108"/>
      <c r="H2534" s="4" t="s">
        <v>10</v>
      </c>
      <c r="I2534" s="4" t="s">
        <v>11</v>
      </c>
      <c r="J2534" s="36" t="s">
        <v>10</v>
      </c>
      <c r="K2534">
        <f>F2534/$F$2336</f>
        <v>0.66666666666666663</v>
      </c>
    </row>
    <row r="2535" spans="1:11" x14ac:dyDescent="0.25">
      <c r="A2535" s="15" t="s">
        <v>58</v>
      </c>
      <c r="B2535" s="16">
        <v>22</v>
      </c>
      <c r="C2535" s="15" t="s">
        <v>72</v>
      </c>
      <c r="D2535" s="62" t="str">
        <f t="shared" si="315"/>
        <v>BODYPUMP и CX WORX22Дополнительные весовые диски 2,5 кг</v>
      </c>
      <c r="E2535" s="15">
        <f t="shared" ref="E2535:E2540" si="316">B2535</f>
        <v>22</v>
      </c>
      <c r="F2535" s="15">
        <v>24</v>
      </c>
      <c r="G2535" s="108"/>
      <c r="H2535" s="9" t="s">
        <v>17</v>
      </c>
      <c r="K2535">
        <f t="shared" ref="K2535:K2539" si="317">F2535/$F$2336</f>
        <v>0.66666666666666663</v>
      </c>
    </row>
    <row r="2536" spans="1:11" x14ac:dyDescent="0.25">
      <c r="A2536" s="15" t="s">
        <v>58</v>
      </c>
      <c r="B2536" s="16">
        <v>22</v>
      </c>
      <c r="C2536" s="15" t="s">
        <v>74</v>
      </c>
      <c r="D2536" s="62" t="str">
        <f t="shared" si="315"/>
        <v>BODYPUMP и CX WORX22Весовые диски 3,7 кг</v>
      </c>
      <c r="E2536" s="15">
        <f t="shared" si="316"/>
        <v>22</v>
      </c>
      <c r="F2536" s="15">
        <v>24</v>
      </c>
      <c r="G2536" s="108"/>
      <c r="K2536">
        <f t="shared" si="317"/>
        <v>0.66666666666666663</v>
      </c>
    </row>
    <row r="2537" spans="1:11" x14ac:dyDescent="0.25">
      <c r="A2537" s="15" t="s">
        <v>58</v>
      </c>
      <c r="B2537" s="16">
        <v>22</v>
      </c>
      <c r="C2537" s="15" t="s">
        <v>73</v>
      </c>
      <c r="D2537" s="62" t="str">
        <f t="shared" si="315"/>
        <v>BODYPUMP и CX WORX22Дополнительные весовые диски 5 кг</v>
      </c>
      <c r="E2537" s="15">
        <f t="shared" si="316"/>
        <v>22</v>
      </c>
      <c r="F2537" s="15">
        <v>24</v>
      </c>
      <c r="G2537" s="108"/>
      <c r="K2537">
        <f t="shared" si="317"/>
        <v>0.66666666666666663</v>
      </c>
    </row>
    <row r="2538" spans="1:11" x14ac:dyDescent="0.25">
      <c r="A2538" s="15" t="s">
        <v>58</v>
      </c>
      <c r="B2538" s="16">
        <v>22</v>
      </c>
      <c r="C2538" s="15" t="s">
        <v>75</v>
      </c>
      <c r="D2538" s="62" t="str">
        <f t="shared" si="315"/>
        <v>BODYPUMP и CX WORX22Весовые диски 7,5 кг</v>
      </c>
      <c r="E2538" s="15">
        <f t="shared" si="316"/>
        <v>22</v>
      </c>
      <c r="F2538" s="15">
        <v>24</v>
      </c>
      <c r="G2538" s="108"/>
      <c r="K2538">
        <f t="shared" si="317"/>
        <v>0.66666666666666663</v>
      </c>
    </row>
    <row r="2539" spans="1:11" x14ac:dyDescent="0.25">
      <c r="A2539" s="15" t="s">
        <v>58</v>
      </c>
      <c r="B2539" s="16">
        <v>22</v>
      </c>
      <c r="C2539" s="15" t="s">
        <v>76</v>
      </c>
      <c r="D2539" s="62" t="str">
        <f t="shared" si="315"/>
        <v>BODYPUMP и CX WORX22Весовые диски 10 кг</v>
      </c>
      <c r="E2539" s="15">
        <f t="shared" si="316"/>
        <v>22</v>
      </c>
      <c r="F2539" s="15">
        <v>24</v>
      </c>
      <c r="G2539" s="108"/>
      <c r="K2539">
        <f t="shared" si="317"/>
        <v>0.66666666666666663</v>
      </c>
    </row>
    <row r="2540" spans="1:11" x14ac:dyDescent="0.25">
      <c r="A2540" s="15" t="s">
        <v>58</v>
      </c>
      <c r="B2540" s="16">
        <v>22</v>
      </c>
      <c r="C2540" s="40" t="s">
        <v>78</v>
      </c>
      <c r="D2540" s="62" t="str">
        <f t="shared" si="315"/>
        <v>BODYPUMP и CX WORX22Амортизаторы SMARTBAND</v>
      </c>
      <c r="E2540" s="15">
        <f t="shared" si="316"/>
        <v>22</v>
      </c>
      <c r="F2540" s="15">
        <v>24</v>
      </c>
      <c r="G2540" s="108"/>
    </row>
    <row r="2541" spans="1:11" x14ac:dyDescent="0.25">
      <c r="A2541" s="15" t="s">
        <v>58</v>
      </c>
      <c r="B2541" s="16">
        <v>22</v>
      </c>
      <c r="C2541" s="40" t="s">
        <v>79</v>
      </c>
      <c r="D2541" s="62" t="str">
        <f t="shared" si="315"/>
        <v>BODYPUMP и CX WORX22Амортизаторы SMARTBAND EXTREME</v>
      </c>
      <c r="E2541" s="15">
        <v>8</v>
      </c>
      <c r="F2541" s="15">
        <f>F2540*0.4</f>
        <v>9.6000000000000014</v>
      </c>
      <c r="G2541" s="108"/>
    </row>
    <row r="2542" spans="1:11" x14ac:dyDescent="0.25">
      <c r="A2542" s="15" t="s">
        <v>58</v>
      </c>
      <c r="B2542" s="16">
        <v>22</v>
      </c>
      <c r="C2542" s="40" t="s">
        <v>77</v>
      </c>
      <c r="D2542" s="62" t="str">
        <f t="shared" si="315"/>
        <v>BODYPUMP и CX WORX22Держатели Амортизаторов SMARTBAND RACK</v>
      </c>
      <c r="E2542" s="15">
        <v>3</v>
      </c>
      <c r="F2542" s="15">
        <v>4</v>
      </c>
      <c r="G2542" s="108"/>
    </row>
    <row r="2543" spans="1:11" x14ac:dyDescent="0.25">
      <c r="A2543" s="15" t="s">
        <v>58</v>
      </c>
      <c r="B2543" s="16">
        <v>22</v>
      </c>
      <c r="C2543" s="39" t="s">
        <v>81</v>
      </c>
      <c r="D2543" s="62" t="str">
        <f t="shared" si="315"/>
        <v xml:space="preserve">BODYPUMP и CX WORX22Степперы SMARTSTEP (и 4 подставки) x 1 на человека </v>
      </c>
      <c r="E2543" s="15">
        <f>E2531</f>
        <v>22</v>
      </c>
      <c r="F2543" s="15">
        <v>24</v>
      </c>
      <c r="G2543" s="108"/>
    </row>
    <row r="2544" spans="1:11" x14ac:dyDescent="0.25">
      <c r="A2544" s="15" t="s">
        <v>58</v>
      </c>
      <c r="B2544" s="16">
        <v>22</v>
      </c>
      <c r="C2544" s="40" t="s">
        <v>80</v>
      </c>
      <c r="D2544" s="62" t="str">
        <f t="shared" si="315"/>
        <v>BODYPUMP и CX WORX22Коврики MBX MAT</v>
      </c>
      <c r="E2544" s="18">
        <f>E2543</f>
        <v>22</v>
      </c>
      <c r="F2544" s="18">
        <f>F2543</f>
        <v>24</v>
      </c>
      <c r="G2544" s="27" t="s">
        <v>5</v>
      </c>
      <c r="H2544" s="11"/>
      <c r="I2544" s="11"/>
    </row>
    <row r="2545" spans="1:11" x14ac:dyDescent="0.25">
      <c r="A2545" s="15" t="s">
        <v>58</v>
      </c>
      <c r="B2545" s="16">
        <v>22</v>
      </c>
      <c r="C2545" s="40" t="s">
        <v>88</v>
      </c>
      <c r="D2545" s="62" t="str">
        <f t="shared" si="315"/>
        <v>BODYPUMP и CX WORX22Держатели ковриков MBX MAT RACK</v>
      </c>
      <c r="E2545" s="17">
        <v>1</v>
      </c>
      <c r="F2545" s="17">
        <v>1</v>
      </c>
      <c r="G2545" s="28" t="s">
        <v>5</v>
      </c>
      <c r="H2545" s="6"/>
      <c r="I2545" s="6"/>
      <c r="J2545" s="37"/>
    </row>
    <row r="2546" spans="1:11" ht="60" x14ac:dyDescent="0.25">
      <c r="A2546" s="15" t="s">
        <v>58</v>
      </c>
      <c r="B2546" s="16">
        <v>21</v>
      </c>
      <c r="C2546" s="39" t="s">
        <v>83</v>
      </c>
      <c r="D2546" s="62" t="str">
        <f t="shared" si="315"/>
        <v>BODYPUMP и CX WORX21Грифы SMARTBAR</v>
      </c>
      <c r="E2546" s="15">
        <f>B2546</f>
        <v>21</v>
      </c>
      <c r="F2546" s="15">
        <v>24</v>
      </c>
      <c r="G2546" s="108" t="s">
        <v>13</v>
      </c>
      <c r="H2546" s="8" t="s">
        <v>7</v>
      </c>
      <c r="I2546" s="4" t="s">
        <v>11</v>
      </c>
      <c r="J2546" s="35" t="s">
        <v>11</v>
      </c>
    </row>
    <row r="2547" spans="1:11" x14ac:dyDescent="0.25">
      <c r="A2547" s="15" t="s">
        <v>58</v>
      </c>
      <c r="B2547" s="16">
        <v>21</v>
      </c>
      <c r="C2547" s="39" t="s">
        <v>82</v>
      </c>
      <c r="D2547" s="62" t="str">
        <f t="shared" si="315"/>
        <v>BODYPUMP и CX WORX21Наборы весовых дисков (2 x 1 кг + 2 x 2,5 кг + 2 x 5 кг)</v>
      </c>
      <c r="E2547" s="15">
        <f>E2546</f>
        <v>21</v>
      </c>
      <c r="F2547" s="15">
        <v>24</v>
      </c>
      <c r="G2547" s="108"/>
      <c r="H2547" s="8" t="s">
        <v>8</v>
      </c>
      <c r="I2547" s="4" t="s">
        <v>7</v>
      </c>
      <c r="J2547" s="35" t="s">
        <v>10</v>
      </c>
    </row>
    <row r="2548" spans="1:11" x14ac:dyDescent="0.25">
      <c r="A2548" s="15" t="s">
        <v>58</v>
      </c>
      <c r="B2548" s="16">
        <v>21</v>
      </c>
      <c r="C2548" s="15" t="s">
        <v>70</v>
      </c>
      <c r="D2548" s="62" t="str">
        <f t="shared" si="315"/>
        <v>BODYPUMP и CX WORX21Стойки</v>
      </c>
      <c r="E2548" s="15">
        <v>2</v>
      </c>
      <c r="F2548" s="15">
        <v>2</v>
      </c>
      <c r="G2548" s="108"/>
      <c r="H2548" s="8" t="s">
        <v>9</v>
      </c>
      <c r="I2548" s="4" t="s">
        <v>7</v>
      </c>
      <c r="J2548" s="35" t="s">
        <v>12</v>
      </c>
    </row>
    <row r="2549" spans="1:11" x14ac:dyDescent="0.25">
      <c r="A2549" s="15" t="s">
        <v>58</v>
      </c>
      <c r="B2549" s="16">
        <v>21</v>
      </c>
      <c r="C2549" s="15" t="s">
        <v>71</v>
      </c>
      <c r="D2549" s="62" t="str">
        <f t="shared" si="315"/>
        <v>BODYPUMP и CX WORX21Дополнительные весовые диски 1 кг</v>
      </c>
      <c r="E2549" s="15">
        <f>B2549</f>
        <v>21</v>
      </c>
      <c r="F2549" s="15">
        <v>24</v>
      </c>
      <c r="G2549" s="108"/>
      <c r="H2549" s="4" t="s">
        <v>10</v>
      </c>
      <c r="I2549" s="4" t="s">
        <v>11</v>
      </c>
      <c r="J2549" s="36" t="s">
        <v>10</v>
      </c>
      <c r="K2549">
        <f>F2549/$F$2336</f>
        <v>0.66666666666666663</v>
      </c>
    </row>
    <row r="2550" spans="1:11" x14ac:dyDescent="0.25">
      <c r="A2550" s="15" t="s">
        <v>58</v>
      </c>
      <c r="B2550" s="16">
        <v>21</v>
      </c>
      <c r="C2550" s="15" t="s">
        <v>72</v>
      </c>
      <c r="D2550" s="62" t="str">
        <f t="shared" si="315"/>
        <v>BODYPUMP и CX WORX21Дополнительные весовые диски 2,5 кг</v>
      </c>
      <c r="E2550" s="15">
        <f t="shared" ref="E2550:E2555" si="318">B2550</f>
        <v>21</v>
      </c>
      <c r="F2550" s="15">
        <v>24</v>
      </c>
      <c r="G2550" s="108"/>
      <c r="H2550" s="9" t="s">
        <v>17</v>
      </c>
      <c r="K2550">
        <f t="shared" ref="K2550:K2554" si="319">F2550/$F$2336</f>
        <v>0.66666666666666663</v>
      </c>
    </row>
    <row r="2551" spans="1:11" x14ac:dyDescent="0.25">
      <c r="A2551" s="15" t="s">
        <v>58</v>
      </c>
      <c r="B2551" s="16">
        <v>21</v>
      </c>
      <c r="C2551" s="15" t="s">
        <v>74</v>
      </c>
      <c r="D2551" s="62" t="str">
        <f t="shared" si="315"/>
        <v>BODYPUMP и CX WORX21Весовые диски 3,7 кг</v>
      </c>
      <c r="E2551" s="15">
        <f t="shared" si="318"/>
        <v>21</v>
      </c>
      <c r="F2551" s="15">
        <v>24</v>
      </c>
      <c r="G2551" s="108"/>
      <c r="K2551">
        <f t="shared" si="319"/>
        <v>0.66666666666666663</v>
      </c>
    </row>
    <row r="2552" spans="1:11" x14ac:dyDescent="0.25">
      <c r="A2552" s="15" t="s">
        <v>58</v>
      </c>
      <c r="B2552" s="16">
        <v>21</v>
      </c>
      <c r="C2552" s="15" t="s">
        <v>73</v>
      </c>
      <c r="D2552" s="62" t="str">
        <f t="shared" si="315"/>
        <v>BODYPUMP и CX WORX21Дополнительные весовые диски 5 кг</v>
      </c>
      <c r="E2552" s="15">
        <f t="shared" si="318"/>
        <v>21</v>
      </c>
      <c r="F2552" s="15">
        <v>24</v>
      </c>
      <c r="G2552" s="108"/>
      <c r="K2552">
        <f t="shared" si="319"/>
        <v>0.66666666666666663</v>
      </c>
    </row>
    <row r="2553" spans="1:11" x14ac:dyDescent="0.25">
      <c r="A2553" s="15" t="s">
        <v>58</v>
      </c>
      <c r="B2553" s="16">
        <v>21</v>
      </c>
      <c r="C2553" s="15" t="s">
        <v>75</v>
      </c>
      <c r="D2553" s="62" t="str">
        <f t="shared" si="315"/>
        <v>BODYPUMP и CX WORX21Весовые диски 7,5 кг</v>
      </c>
      <c r="E2553" s="15">
        <f t="shared" si="318"/>
        <v>21</v>
      </c>
      <c r="F2553" s="15">
        <v>24</v>
      </c>
      <c r="G2553" s="108"/>
      <c r="K2553">
        <f t="shared" si="319"/>
        <v>0.66666666666666663</v>
      </c>
    </row>
    <row r="2554" spans="1:11" x14ac:dyDescent="0.25">
      <c r="A2554" s="15" t="s">
        <v>58</v>
      </c>
      <c r="B2554" s="16">
        <v>21</v>
      </c>
      <c r="C2554" s="15" t="s">
        <v>76</v>
      </c>
      <c r="D2554" s="62" t="str">
        <f t="shared" si="315"/>
        <v>BODYPUMP и CX WORX21Весовые диски 10 кг</v>
      </c>
      <c r="E2554" s="15">
        <f t="shared" si="318"/>
        <v>21</v>
      </c>
      <c r="F2554" s="15">
        <v>24</v>
      </c>
      <c r="G2554" s="108"/>
      <c r="K2554">
        <f t="shared" si="319"/>
        <v>0.66666666666666663</v>
      </c>
    </row>
    <row r="2555" spans="1:11" x14ac:dyDescent="0.25">
      <c r="A2555" s="15" t="s">
        <v>58</v>
      </c>
      <c r="B2555" s="16">
        <v>21</v>
      </c>
      <c r="C2555" s="40" t="s">
        <v>78</v>
      </c>
      <c r="D2555" s="62" t="str">
        <f t="shared" si="315"/>
        <v>BODYPUMP и CX WORX21Амортизаторы SMARTBAND</v>
      </c>
      <c r="E2555" s="15">
        <f t="shared" si="318"/>
        <v>21</v>
      </c>
      <c r="F2555" s="15">
        <v>24</v>
      </c>
      <c r="G2555" s="108"/>
    </row>
    <row r="2556" spans="1:11" x14ac:dyDescent="0.25">
      <c r="A2556" s="15" t="s">
        <v>58</v>
      </c>
      <c r="B2556" s="16">
        <v>21</v>
      </c>
      <c r="C2556" s="40" t="s">
        <v>79</v>
      </c>
      <c r="D2556" s="62" t="str">
        <f t="shared" si="315"/>
        <v>BODYPUMP и CX WORX21Амортизаторы SMARTBAND EXTREME</v>
      </c>
      <c r="E2556" s="15">
        <f>E2555*0.4</f>
        <v>8.4</v>
      </c>
      <c r="F2556" s="15">
        <f>F2555*0.4</f>
        <v>9.6000000000000014</v>
      </c>
      <c r="G2556" s="108"/>
    </row>
    <row r="2557" spans="1:11" x14ac:dyDescent="0.25">
      <c r="A2557" s="15" t="s">
        <v>58</v>
      </c>
      <c r="B2557" s="16">
        <v>21</v>
      </c>
      <c r="C2557" s="40" t="s">
        <v>77</v>
      </c>
      <c r="D2557" s="62" t="str">
        <f t="shared" si="315"/>
        <v>BODYPUMP и CX WORX21Держатели Амортизаторов SMARTBAND RACK</v>
      </c>
      <c r="E2557" s="15">
        <v>3</v>
      </c>
      <c r="F2557" s="15">
        <v>4</v>
      </c>
      <c r="G2557" s="108"/>
    </row>
    <row r="2558" spans="1:11" x14ac:dyDescent="0.25">
      <c r="A2558" s="15" t="s">
        <v>58</v>
      </c>
      <c r="B2558" s="16">
        <v>21</v>
      </c>
      <c r="C2558" s="39" t="s">
        <v>81</v>
      </c>
      <c r="D2558" s="62" t="str">
        <f t="shared" si="315"/>
        <v xml:space="preserve">BODYPUMP и CX WORX21Степперы SMARTSTEP (и 4 подставки) x 1 на человека </v>
      </c>
      <c r="E2558" s="15">
        <f>E2546</f>
        <v>21</v>
      </c>
      <c r="F2558" s="15">
        <v>24</v>
      </c>
      <c r="G2558" s="108"/>
    </row>
    <row r="2559" spans="1:11" x14ac:dyDescent="0.25">
      <c r="A2559" s="15" t="s">
        <v>58</v>
      </c>
      <c r="B2559" s="16">
        <v>21</v>
      </c>
      <c r="C2559" s="40" t="s">
        <v>80</v>
      </c>
      <c r="D2559" s="62" t="str">
        <f t="shared" si="315"/>
        <v>BODYPUMP и CX WORX21Коврики MBX MAT</v>
      </c>
      <c r="E2559" s="18">
        <f>E2558</f>
        <v>21</v>
      </c>
      <c r="F2559" s="18">
        <f>F2558</f>
        <v>24</v>
      </c>
      <c r="G2559" s="27" t="s">
        <v>5</v>
      </c>
      <c r="H2559" s="11"/>
      <c r="I2559" s="11"/>
    </row>
    <row r="2560" spans="1:11" x14ac:dyDescent="0.25">
      <c r="A2560" s="15" t="s">
        <v>58</v>
      </c>
      <c r="B2560" s="16">
        <v>21</v>
      </c>
      <c r="C2560" s="40" t="s">
        <v>88</v>
      </c>
      <c r="D2560" s="62" t="str">
        <f t="shared" si="315"/>
        <v>BODYPUMP и CX WORX21Держатели ковриков MBX MAT RACK</v>
      </c>
      <c r="E2560" s="17">
        <v>1</v>
      </c>
      <c r="F2560" s="17">
        <v>1</v>
      </c>
      <c r="G2560" s="28" t="s">
        <v>5</v>
      </c>
      <c r="H2560" s="6"/>
      <c r="I2560" s="6"/>
      <c r="J2560" s="37"/>
    </row>
    <row r="2561" spans="1:11" ht="60" x14ac:dyDescent="0.25">
      <c r="A2561" s="15" t="s">
        <v>58</v>
      </c>
      <c r="B2561" s="16">
        <v>20</v>
      </c>
      <c r="C2561" s="39" t="s">
        <v>83</v>
      </c>
      <c r="D2561" s="62" t="str">
        <f t="shared" si="315"/>
        <v>BODYPUMP и CX WORX20Грифы SMARTBAR</v>
      </c>
      <c r="E2561" s="15">
        <f>B2561</f>
        <v>20</v>
      </c>
      <c r="F2561" s="15">
        <v>24</v>
      </c>
      <c r="G2561" s="108" t="s">
        <v>13</v>
      </c>
      <c r="H2561" s="8" t="s">
        <v>7</v>
      </c>
      <c r="I2561" s="4" t="s">
        <v>11</v>
      </c>
      <c r="J2561" s="35" t="s">
        <v>11</v>
      </c>
    </row>
    <row r="2562" spans="1:11" x14ac:dyDescent="0.25">
      <c r="A2562" s="15" t="s">
        <v>58</v>
      </c>
      <c r="B2562" s="16">
        <v>20</v>
      </c>
      <c r="C2562" s="39" t="s">
        <v>82</v>
      </c>
      <c r="D2562" s="62" t="str">
        <f t="shared" si="315"/>
        <v>BODYPUMP и CX WORX20Наборы весовых дисков (2 x 1 кг + 2 x 2,5 кг + 2 x 5 кг)</v>
      </c>
      <c r="E2562" s="15">
        <f>E2561</f>
        <v>20</v>
      </c>
      <c r="F2562" s="15">
        <v>24</v>
      </c>
      <c r="G2562" s="108"/>
      <c r="H2562" s="8" t="s">
        <v>8</v>
      </c>
      <c r="I2562" s="4" t="s">
        <v>7</v>
      </c>
      <c r="J2562" s="35" t="s">
        <v>10</v>
      </c>
    </row>
    <row r="2563" spans="1:11" x14ac:dyDescent="0.25">
      <c r="A2563" s="15" t="s">
        <v>58</v>
      </c>
      <c r="B2563" s="16">
        <v>20</v>
      </c>
      <c r="C2563" s="15" t="s">
        <v>70</v>
      </c>
      <c r="D2563" s="62" t="str">
        <f t="shared" si="315"/>
        <v>BODYPUMP и CX WORX20Стойки</v>
      </c>
      <c r="E2563" s="15">
        <v>2</v>
      </c>
      <c r="F2563" s="15">
        <v>2</v>
      </c>
      <c r="G2563" s="108"/>
      <c r="H2563" s="8" t="s">
        <v>9</v>
      </c>
      <c r="I2563" s="4" t="s">
        <v>7</v>
      </c>
      <c r="J2563" s="35" t="s">
        <v>12</v>
      </c>
    </row>
    <row r="2564" spans="1:11" x14ac:dyDescent="0.25">
      <c r="A2564" s="15" t="s">
        <v>58</v>
      </c>
      <c r="B2564" s="16">
        <v>20</v>
      </c>
      <c r="C2564" s="15" t="s">
        <v>71</v>
      </c>
      <c r="D2564" s="62" t="str">
        <f t="shared" si="315"/>
        <v>BODYPUMP и CX WORX20Дополнительные весовые диски 1 кг</v>
      </c>
      <c r="E2564" s="15">
        <f>B2564</f>
        <v>20</v>
      </c>
      <c r="F2564" s="15">
        <v>24</v>
      </c>
      <c r="G2564" s="108"/>
      <c r="H2564" s="4" t="s">
        <v>10</v>
      </c>
      <c r="I2564" s="4" t="s">
        <v>11</v>
      </c>
      <c r="J2564" s="36" t="s">
        <v>10</v>
      </c>
      <c r="K2564">
        <f>F2564/$F$2336</f>
        <v>0.66666666666666663</v>
      </c>
    </row>
    <row r="2565" spans="1:11" x14ac:dyDescent="0.25">
      <c r="A2565" s="15" t="s">
        <v>58</v>
      </c>
      <c r="B2565" s="16">
        <v>20</v>
      </c>
      <c r="C2565" s="15" t="s">
        <v>72</v>
      </c>
      <c r="D2565" s="62" t="str">
        <f t="shared" si="315"/>
        <v>BODYPUMP и CX WORX20Дополнительные весовые диски 2,5 кг</v>
      </c>
      <c r="E2565" s="15">
        <f t="shared" ref="E2565:E2570" si="320">B2565</f>
        <v>20</v>
      </c>
      <c r="F2565" s="15">
        <v>24</v>
      </c>
      <c r="G2565" s="108"/>
      <c r="H2565" s="9" t="s">
        <v>17</v>
      </c>
      <c r="K2565">
        <f t="shared" ref="K2565:K2569" si="321">F2565/$F$2336</f>
        <v>0.66666666666666663</v>
      </c>
    </row>
    <row r="2566" spans="1:11" x14ac:dyDescent="0.25">
      <c r="A2566" s="15" t="s">
        <v>58</v>
      </c>
      <c r="B2566" s="16">
        <v>20</v>
      </c>
      <c r="C2566" s="15" t="s">
        <v>74</v>
      </c>
      <c r="D2566" s="62" t="str">
        <f t="shared" si="315"/>
        <v>BODYPUMP и CX WORX20Весовые диски 3,7 кг</v>
      </c>
      <c r="E2566" s="15">
        <f t="shared" si="320"/>
        <v>20</v>
      </c>
      <c r="F2566" s="15">
        <v>24</v>
      </c>
      <c r="G2566" s="108"/>
      <c r="K2566">
        <f t="shared" si="321"/>
        <v>0.66666666666666663</v>
      </c>
    </row>
    <row r="2567" spans="1:11" x14ac:dyDescent="0.25">
      <c r="A2567" s="15" t="s">
        <v>58</v>
      </c>
      <c r="B2567" s="16">
        <v>20</v>
      </c>
      <c r="C2567" s="15" t="s">
        <v>73</v>
      </c>
      <c r="D2567" s="62" t="str">
        <f t="shared" si="315"/>
        <v>BODYPUMP и CX WORX20Дополнительные весовые диски 5 кг</v>
      </c>
      <c r="E2567" s="15">
        <f t="shared" si="320"/>
        <v>20</v>
      </c>
      <c r="F2567" s="15">
        <v>24</v>
      </c>
      <c r="G2567" s="108"/>
      <c r="K2567">
        <f t="shared" si="321"/>
        <v>0.66666666666666663</v>
      </c>
    </row>
    <row r="2568" spans="1:11" x14ac:dyDescent="0.25">
      <c r="A2568" s="15" t="s">
        <v>58</v>
      </c>
      <c r="B2568" s="16">
        <v>20</v>
      </c>
      <c r="C2568" s="15" t="s">
        <v>75</v>
      </c>
      <c r="D2568" s="62" t="str">
        <f t="shared" si="315"/>
        <v>BODYPUMP и CX WORX20Весовые диски 7,5 кг</v>
      </c>
      <c r="E2568" s="15">
        <f t="shared" si="320"/>
        <v>20</v>
      </c>
      <c r="F2568" s="15">
        <v>24</v>
      </c>
      <c r="G2568" s="108"/>
      <c r="K2568">
        <f t="shared" si="321"/>
        <v>0.66666666666666663</v>
      </c>
    </row>
    <row r="2569" spans="1:11" x14ac:dyDescent="0.25">
      <c r="A2569" s="15" t="s">
        <v>58</v>
      </c>
      <c r="B2569" s="16">
        <v>20</v>
      </c>
      <c r="C2569" s="15" t="s">
        <v>76</v>
      </c>
      <c r="D2569" s="62" t="str">
        <f t="shared" si="315"/>
        <v>BODYPUMP и CX WORX20Весовые диски 10 кг</v>
      </c>
      <c r="E2569" s="15">
        <f t="shared" si="320"/>
        <v>20</v>
      </c>
      <c r="F2569" s="15">
        <v>24</v>
      </c>
      <c r="G2569" s="108"/>
      <c r="K2569">
        <f t="shared" si="321"/>
        <v>0.66666666666666663</v>
      </c>
    </row>
    <row r="2570" spans="1:11" x14ac:dyDescent="0.25">
      <c r="A2570" s="15" t="s">
        <v>58</v>
      </c>
      <c r="B2570" s="16">
        <v>20</v>
      </c>
      <c r="C2570" s="40" t="s">
        <v>78</v>
      </c>
      <c r="D2570" s="62" t="str">
        <f t="shared" si="315"/>
        <v>BODYPUMP и CX WORX20Амортизаторы SMARTBAND</v>
      </c>
      <c r="E2570" s="15">
        <f t="shared" si="320"/>
        <v>20</v>
      </c>
      <c r="F2570" s="15">
        <v>24</v>
      </c>
      <c r="G2570" s="108"/>
    </row>
    <row r="2571" spans="1:11" x14ac:dyDescent="0.25">
      <c r="A2571" s="15" t="s">
        <v>58</v>
      </c>
      <c r="B2571" s="16">
        <v>20</v>
      </c>
      <c r="C2571" s="40" t="s">
        <v>79</v>
      </c>
      <c r="D2571" s="62" t="str">
        <f t="shared" si="315"/>
        <v>BODYPUMP и CX WORX20Амортизаторы SMARTBAND EXTREME</v>
      </c>
      <c r="E2571" s="15">
        <f>E2570*0.4</f>
        <v>8</v>
      </c>
      <c r="F2571" s="15">
        <f>F2570*0.4</f>
        <v>9.6000000000000014</v>
      </c>
      <c r="G2571" s="108"/>
    </row>
    <row r="2572" spans="1:11" x14ac:dyDescent="0.25">
      <c r="A2572" s="15" t="s">
        <v>58</v>
      </c>
      <c r="B2572" s="16">
        <v>20</v>
      </c>
      <c r="C2572" s="40" t="s">
        <v>77</v>
      </c>
      <c r="D2572" s="62" t="str">
        <f t="shared" si="315"/>
        <v>BODYPUMP и CX WORX20Держатели Амортизаторов SMARTBAND RACK</v>
      </c>
      <c r="E2572" s="15">
        <v>3</v>
      </c>
      <c r="F2572" s="15">
        <v>4</v>
      </c>
      <c r="G2572" s="108"/>
    </row>
    <row r="2573" spans="1:11" x14ac:dyDescent="0.25">
      <c r="A2573" s="15" t="s">
        <v>58</v>
      </c>
      <c r="B2573" s="16">
        <v>20</v>
      </c>
      <c r="C2573" s="39" t="s">
        <v>81</v>
      </c>
      <c r="D2573" s="62" t="str">
        <f t="shared" si="315"/>
        <v xml:space="preserve">BODYPUMP и CX WORX20Степперы SMARTSTEP (и 4 подставки) x 1 на человека </v>
      </c>
      <c r="E2573" s="15">
        <f>E2561</f>
        <v>20</v>
      </c>
      <c r="F2573" s="15">
        <v>24</v>
      </c>
      <c r="G2573" s="108"/>
    </row>
    <row r="2574" spans="1:11" x14ac:dyDescent="0.25">
      <c r="A2574" s="15" t="s">
        <v>58</v>
      </c>
      <c r="B2574" s="16">
        <v>20</v>
      </c>
      <c r="C2574" s="40" t="s">
        <v>80</v>
      </c>
      <c r="D2574" s="62" t="str">
        <f t="shared" si="315"/>
        <v>BODYPUMP и CX WORX20Коврики MBX MAT</v>
      </c>
      <c r="E2574" s="18">
        <f>E2573</f>
        <v>20</v>
      </c>
      <c r="F2574" s="18">
        <f>F2573</f>
        <v>24</v>
      </c>
      <c r="G2574" s="27" t="s">
        <v>5</v>
      </c>
      <c r="H2574" s="11"/>
      <c r="I2574" s="11"/>
    </row>
    <row r="2575" spans="1:11" x14ac:dyDescent="0.25">
      <c r="A2575" s="15" t="s">
        <v>58</v>
      </c>
      <c r="B2575" s="16">
        <v>20</v>
      </c>
      <c r="C2575" s="40" t="s">
        <v>88</v>
      </c>
      <c r="D2575" s="62" t="str">
        <f t="shared" si="315"/>
        <v>BODYPUMP и CX WORX20Держатели ковриков MBX MAT RACK</v>
      </c>
      <c r="E2575" s="17">
        <v>1</v>
      </c>
      <c r="F2575" s="17">
        <v>1</v>
      </c>
      <c r="G2575" s="28" t="s">
        <v>5</v>
      </c>
      <c r="H2575" s="6"/>
      <c r="I2575" s="6"/>
      <c r="J2575" s="37"/>
    </row>
    <row r="2576" spans="1:11" ht="60" x14ac:dyDescent="0.25">
      <c r="A2576" s="15" t="s">
        <v>58</v>
      </c>
      <c r="B2576" s="16">
        <v>19</v>
      </c>
      <c r="C2576" s="39" t="s">
        <v>83</v>
      </c>
      <c r="D2576" s="62" t="str">
        <f t="shared" si="315"/>
        <v>BODYPUMP и CX WORX19Грифы SMARTBAR</v>
      </c>
      <c r="E2576" s="15">
        <f>B2576</f>
        <v>19</v>
      </c>
      <c r="F2576" s="15">
        <v>24</v>
      </c>
      <c r="G2576" s="108" t="s">
        <v>13</v>
      </c>
      <c r="H2576" s="8" t="s">
        <v>7</v>
      </c>
      <c r="I2576" s="4" t="s">
        <v>11</v>
      </c>
      <c r="J2576" s="35" t="s">
        <v>11</v>
      </c>
    </row>
    <row r="2577" spans="1:11" x14ac:dyDescent="0.25">
      <c r="A2577" s="15" t="s">
        <v>58</v>
      </c>
      <c r="B2577" s="16">
        <v>19</v>
      </c>
      <c r="C2577" s="39" t="s">
        <v>82</v>
      </c>
      <c r="D2577" s="62" t="str">
        <f t="shared" si="315"/>
        <v>BODYPUMP и CX WORX19Наборы весовых дисков (2 x 1 кг + 2 x 2,5 кг + 2 x 5 кг)</v>
      </c>
      <c r="E2577" s="15">
        <f>E2576</f>
        <v>19</v>
      </c>
      <c r="F2577" s="15">
        <v>24</v>
      </c>
      <c r="G2577" s="108"/>
      <c r="H2577" s="8" t="s">
        <v>8</v>
      </c>
      <c r="I2577" s="4" t="s">
        <v>7</v>
      </c>
      <c r="J2577" s="35" t="s">
        <v>10</v>
      </c>
    </row>
    <row r="2578" spans="1:11" x14ac:dyDescent="0.25">
      <c r="A2578" s="15" t="s">
        <v>58</v>
      </c>
      <c r="B2578" s="16">
        <v>19</v>
      </c>
      <c r="C2578" s="15" t="s">
        <v>70</v>
      </c>
      <c r="D2578" s="62" t="str">
        <f t="shared" si="315"/>
        <v>BODYPUMP и CX WORX19Стойки</v>
      </c>
      <c r="E2578" s="15">
        <v>2</v>
      </c>
      <c r="F2578" s="15">
        <v>2</v>
      </c>
      <c r="G2578" s="108"/>
      <c r="H2578" s="8" t="s">
        <v>9</v>
      </c>
      <c r="I2578" s="4" t="s">
        <v>7</v>
      </c>
      <c r="J2578" s="35" t="s">
        <v>12</v>
      </c>
    </row>
    <row r="2579" spans="1:11" x14ac:dyDescent="0.25">
      <c r="A2579" s="15" t="s">
        <v>58</v>
      </c>
      <c r="B2579" s="16">
        <v>19</v>
      </c>
      <c r="C2579" s="15" t="s">
        <v>71</v>
      </c>
      <c r="D2579" s="62" t="str">
        <f t="shared" si="315"/>
        <v>BODYPUMP и CX WORX19Дополнительные весовые диски 1 кг</v>
      </c>
      <c r="E2579" s="15">
        <f>B2579</f>
        <v>19</v>
      </c>
      <c r="F2579" s="15">
        <v>24</v>
      </c>
      <c r="G2579" s="108"/>
      <c r="H2579" s="4" t="s">
        <v>10</v>
      </c>
      <c r="I2579" s="4" t="s">
        <v>11</v>
      </c>
      <c r="J2579" s="36" t="s">
        <v>10</v>
      </c>
      <c r="K2579">
        <f>F2579/$F$2336</f>
        <v>0.66666666666666663</v>
      </c>
    </row>
    <row r="2580" spans="1:11" x14ac:dyDescent="0.25">
      <c r="A2580" s="15" t="s">
        <v>58</v>
      </c>
      <c r="B2580" s="16">
        <v>19</v>
      </c>
      <c r="C2580" s="15" t="s">
        <v>72</v>
      </c>
      <c r="D2580" s="62" t="str">
        <f t="shared" si="315"/>
        <v>BODYPUMP и CX WORX19Дополнительные весовые диски 2,5 кг</v>
      </c>
      <c r="E2580" s="15">
        <f t="shared" ref="E2580:E2585" si="322">B2580</f>
        <v>19</v>
      </c>
      <c r="F2580" s="15">
        <v>24</v>
      </c>
      <c r="G2580" s="108"/>
      <c r="H2580" s="9" t="s">
        <v>17</v>
      </c>
      <c r="K2580">
        <f t="shared" ref="K2580:K2584" si="323">F2580/$F$2336</f>
        <v>0.66666666666666663</v>
      </c>
    </row>
    <row r="2581" spans="1:11" x14ac:dyDescent="0.25">
      <c r="A2581" s="15" t="s">
        <v>58</v>
      </c>
      <c r="B2581" s="16">
        <v>19</v>
      </c>
      <c r="C2581" s="15" t="s">
        <v>74</v>
      </c>
      <c r="D2581" s="62" t="str">
        <f t="shared" si="315"/>
        <v>BODYPUMP и CX WORX19Весовые диски 3,7 кг</v>
      </c>
      <c r="E2581" s="15">
        <f t="shared" si="322"/>
        <v>19</v>
      </c>
      <c r="F2581" s="15">
        <v>24</v>
      </c>
      <c r="G2581" s="108"/>
      <c r="K2581">
        <f t="shared" si="323"/>
        <v>0.66666666666666663</v>
      </c>
    </row>
    <row r="2582" spans="1:11" x14ac:dyDescent="0.25">
      <c r="A2582" s="15" t="s">
        <v>58</v>
      </c>
      <c r="B2582" s="16">
        <v>19</v>
      </c>
      <c r="C2582" s="15" t="s">
        <v>73</v>
      </c>
      <c r="D2582" s="62" t="str">
        <f t="shared" si="315"/>
        <v>BODYPUMP и CX WORX19Дополнительные весовые диски 5 кг</v>
      </c>
      <c r="E2582" s="15">
        <f t="shared" si="322"/>
        <v>19</v>
      </c>
      <c r="F2582" s="15">
        <v>24</v>
      </c>
      <c r="G2582" s="108"/>
      <c r="K2582">
        <f t="shared" si="323"/>
        <v>0.66666666666666663</v>
      </c>
    </row>
    <row r="2583" spans="1:11" x14ac:dyDescent="0.25">
      <c r="A2583" s="15" t="s">
        <v>58</v>
      </c>
      <c r="B2583" s="16">
        <v>19</v>
      </c>
      <c r="C2583" s="15" t="s">
        <v>75</v>
      </c>
      <c r="D2583" s="62" t="str">
        <f t="shared" si="315"/>
        <v>BODYPUMP и CX WORX19Весовые диски 7,5 кг</v>
      </c>
      <c r="E2583" s="15">
        <f t="shared" si="322"/>
        <v>19</v>
      </c>
      <c r="F2583" s="15">
        <v>24</v>
      </c>
      <c r="G2583" s="108"/>
      <c r="K2583">
        <f t="shared" si="323"/>
        <v>0.66666666666666663</v>
      </c>
    </row>
    <row r="2584" spans="1:11" x14ac:dyDescent="0.25">
      <c r="A2584" s="15" t="s">
        <v>58</v>
      </c>
      <c r="B2584" s="16">
        <v>19</v>
      </c>
      <c r="C2584" s="15" t="s">
        <v>76</v>
      </c>
      <c r="D2584" s="62" t="str">
        <f t="shared" si="315"/>
        <v>BODYPUMP и CX WORX19Весовые диски 10 кг</v>
      </c>
      <c r="E2584" s="15">
        <f t="shared" si="322"/>
        <v>19</v>
      </c>
      <c r="F2584" s="15">
        <v>24</v>
      </c>
      <c r="G2584" s="108"/>
      <c r="K2584">
        <f t="shared" si="323"/>
        <v>0.66666666666666663</v>
      </c>
    </row>
    <row r="2585" spans="1:11" x14ac:dyDescent="0.25">
      <c r="A2585" s="15" t="s">
        <v>58</v>
      </c>
      <c r="B2585" s="16">
        <v>19</v>
      </c>
      <c r="C2585" s="40" t="s">
        <v>78</v>
      </c>
      <c r="D2585" s="62" t="str">
        <f t="shared" si="315"/>
        <v>BODYPUMP и CX WORX19Амортизаторы SMARTBAND</v>
      </c>
      <c r="E2585" s="15">
        <f t="shared" si="322"/>
        <v>19</v>
      </c>
      <c r="F2585" s="15">
        <v>24</v>
      </c>
      <c r="G2585" s="108"/>
    </row>
    <row r="2586" spans="1:11" x14ac:dyDescent="0.25">
      <c r="A2586" s="15" t="s">
        <v>58</v>
      </c>
      <c r="B2586" s="16">
        <v>19</v>
      </c>
      <c r="C2586" s="40" t="s">
        <v>79</v>
      </c>
      <c r="D2586" s="62" t="str">
        <f t="shared" si="315"/>
        <v>BODYPUMP и CX WORX19Амортизаторы SMARTBAND EXTREME</v>
      </c>
      <c r="E2586" s="15">
        <f>E2585*0.4</f>
        <v>7.6000000000000005</v>
      </c>
      <c r="F2586" s="15">
        <f>F2585*0.4</f>
        <v>9.6000000000000014</v>
      </c>
      <c r="G2586" s="108"/>
    </row>
    <row r="2587" spans="1:11" x14ac:dyDescent="0.25">
      <c r="A2587" s="15" t="s">
        <v>58</v>
      </c>
      <c r="B2587" s="16">
        <v>19</v>
      </c>
      <c r="C2587" s="40" t="s">
        <v>77</v>
      </c>
      <c r="D2587" s="62" t="str">
        <f t="shared" si="315"/>
        <v>BODYPUMP и CX WORX19Держатели Амортизаторов SMARTBAND RACK</v>
      </c>
      <c r="E2587" s="15">
        <v>3</v>
      </c>
      <c r="F2587" s="15">
        <v>4</v>
      </c>
      <c r="G2587" s="108"/>
    </row>
    <row r="2588" spans="1:11" x14ac:dyDescent="0.25">
      <c r="A2588" s="15" t="s">
        <v>58</v>
      </c>
      <c r="B2588" s="16">
        <v>19</v>
      </c>
      <c r="C2588" s="39" t="s">
        <v>81</v>
      </c>
      <c r="D2588" s="62" t="str">
        <f t="shared" si="315"/>
        <v xml:space="preserve">BODYPUMP и CX WORX19Степперы SMARTSTEP (и 4 подставки) x 1 на человека </v>
      </c>
      <c r="E2588" s="15">
        <f>E2576</f>
        <v>19</v>
      </c>
      <c r="F2588" s="15">
        <v>24</v>
      </c>
      <c r="G2588" s="108"/>
    </row>
    <row r="2589" spans="1:11" x14ac:dyDescent="0.25">
      <c r="A2589" s="15" t="s">
        <v>58</v>
      </c>
      <c r="B2589" s="16">
        <v>19</v>
      </c>
      <c r="C2589" s="40" t="s">
        <v>80</v>
      </c>
      <c r="D2589" s="62" t="str">
        <f t="shared" si="315"/>
        <v>BODYPUMP и CX WORX19Коврики MBX MAT</v>
      </c>
      <c r="E2589" s="18">
        <f>E2588</f>
        <v>19</v>
      </c>
      <c r="F2589" s="18">
        <f>F2588</f>
        <v>24</v>
      </c>
      <c r="G2589" s="27" t="s">
        <v>5</v>
      </c>
      <c r="H2589" s="11"/>
      <c r="I2589" s="11"/>
    </row>
    <row r="2590" spans="1:11" x14ac:dyDescent="0.25">
      <c r="A2590" s="15" t="s">
        <v>58</v>
      </c>
      <c r="B2590" s="16">
        <v>19</v>
      </c>
      <c r="C2590" s="40" t="s">
        <v>88</v>
      </c>
      <c r="D2590" s="62" t="str">
        <f t="shared" si="315"/>
        <v>BODYPUMP и CX WORX19Держатели ковриков MBX MAT RACK</v>
      </c>
      <c r="E2590" s="17">
        <v>1</v>
      </c>
      <c r="F2590" s="17">
        <v>1</v>
      </c>
      <c r="G2590" s="28" t="s">
        <v>5</v>
      </c>
      <c r="H2590" s="6"/>
      <c r="I2590" s="6"/>
      <c r="J2590" s="37"/>
    </row>
    <row r="2591" spans="1:11" ht="60" x14ac:dyDescent="0.25">
      <c r="A2591" s="15" t="s">
        <v>58</v>
      </c>
      <c r="B2591" s="16">
        <v>18</v>
      </c>
      <c r="C2591" s="39" t="s">
        <v>83</v>
      </c>
      <c r="D2591" s="62" t="str">
        <f t="shared" si="315"/>
        <v>BODYPUMP и CX WORX18Грифы SMARTBAR</v>
      </c>
      <c r="E2591" s="15">
        <f>B2591</f>
        <v>18</v>
      </c>
      <c r="F2591" s="15">
        <v>24</v>
      </c>
      <c r="G2591" s="108" t="s">
        <v>13</v>
      </c>
      <c r="H2591" s="8" t="s">
        <v>7</v>
      </c>
      <c r="I2591" s="4" t="s">
        <v>11</v>
      </c>
      <c r="J2591" s="35" t="s">
        <v>11</v>
      </c>
    </row>
    <row r="2592" spans="1:11" x14ac:dyDescent="0.25">
      <c r="A2592" s="15" t="s">
        <v>58</v>
      </c>
      <c r="B2592" s="16">
        <v>18</v>
      </c>
      <c r="C2592" s="39" t="s">
        <v>82</v>
      </c>
      <c r="D2592" s="62" t="str">
        <f t="shared" si="315"/>
        <v>BODYPUMP и CX WORX18Наборы весовых дисков (2 x 1 кг + 2 x 2,5 кг + 2 x 5 кг)</v>
      </c>
      <c r="E2592" s="15">
        <f>E2591</f>
        <v>18</v>
      </c>
      <c r="F2592" s="15">
        <v>24</v>
      </c>
      <c r="G2592" s="108"/>
      <c r="H2592" s="8" t="s">
        <v>8</v>
      </c>
      <c r="I2592" s="4" t="s">
        <v>7</v>
      </c>
      <c r="J2592" s="35" t="s">
        <v>10</v>
      </c>
    </row>
    <row r="2593" spans="1:11" x14ac:dyDescent="0.25">
      <c r="A2593" s="15" t="s">
        <v>58</v>
      </c>
      <c r="B2593" s="16">
        <v>18</v>
      </c>
      <c r="C2593" s="15" t="s">
        <v>70</v>
      </c>
      <c r="D2593" s="62" t="str">
        <f t="shared" si="315"/>
        <v>BODYPUMP и CX WORX18Стойки</v>
      </c>
      <c r="E2593" s="15">
        <v>2</v>
      </c>
      <c r="F2593" s="15">
        <v>2</v>
      </c>
      <c r="G2593" s="108"/>
      <c r="H2593" s="8" t="s">
        <v>9</v>
      </c>
      <c r="I2593" s="4" t="s">
        <v>7</v>
      </c>
      <c r="J2593" s="35" t="s">
        <v>12</v>
      </c>
    </row>
    <row r="2594" spans="1:11" x14ac:dyDescent="0.25">
      <c r="A2594" s="15" t="s">
        <v>58</v>
      </c>
      <c r="B2594" s="16">
        <v>18</v>
      </c>
      <c r="C2594" s="15" t="s">
        <v>71</v>
      </c>
      <c r="D2594" s="62" t="str">
        <f t="shared" si="315"/>
        <v>BODYPUMP и CX WORX18Дополнительные весовые диски 1 кг</v>
      </c>
      <c r="E2594" s="15">
        <f>B2594</f>
        <v>18</v>
      </c>
      <c r="F2594" s="15">
        <v>24</v>
      </c>
      <c r="G2594" s="108"/>
      <c r="H2594" s="4" t="s">
        <v>10</v>
      </c>
      <c r="I2594" s="4" t="s">
        <v>11</v>
      </c>
      <c r="J2594" s="36" t="s">
        <v>10</v>
      </c>
      <c r="K2594">
        <f>F2594/$F$2336</f>
        <v>0.66666666666666663</v>
      </c>
    </row>
    <row r="2595" spans="1:11" x14ac:dyDescent="0.25">
      <c r="A2595" s="15" t="s">
        <v>58</v>
      </c>
      <c r="B2595" s="16">
        <v>18</v>
      </c>
      <c r="C2595" s="15" t="s">
        <v>72</v>
      </c>
      <c r="D2595" s="62" t="str">
        <f t="shared" si="315"/>
        <v>BODYPUMP и CX WORX18Дополнительные весовые диски 2,5 кг</v>
      </c>
      <c r="E2595" s="15">
        <f t="shared" ref="E2595:E2600" si="324">B2595</f>
        <v>18</v>
      </c>
      <c r="F2595" s="15">
        <v>24</v>
      </c>
      <c r="G2595" s="108"/>
      <c r="H2595" s="9" t="s">
        <v>17</v>
      </c>
      <c r="K2595">
        <f t="shared" ref="K2595:K2599" si="325">F2595/$F$2336</f>
        <v>0.66666666666666663</v>
      </c>
    </row>
    <row r="2596" spans="1:11" x14ac:dyDescent="0.25">
      <c r="A2596" s="15" t="s">
        <v>58</v>
      </c>
      <c r="B2596" s="16">
        <v>18</v>
      </c>
      <c r="C2596" s="15" t="s">
        <v>74</v>
      </c>
      <c r="D2596" s="62" t="str">
        <f t="shared" si="315"/>
        <v>BODYPUMP и CX WORX18Весовые диски 3,7 кг</v>
      </c>
      <c r="E2596" s="15">
        <f t="shared" si="324"/>
        <v>18</v>
      </c>
      <c r="F2596" s="15">
        <v>24</v>
      </c>
      <c r="G2596" s="108"/>
      <c r="K2596">
        <f t="shared" si="325"/>
        <v>0.66666666666666663</v>
      </c>
    </row>
    <row r="2597" spans="1:11" x14ac:dyDescent="0.25">
      <c r="A2597" s="15" t="s">
        <v>58</v>
      </c>
      <c r="B2597" s="16">
        <v>18</v>
      </c>
      <c r="C2597" s="15" t="s">
        <v>73</v>
      </c>
      <c r="D2597" s="62" t="str">
        <f t="shared" ref="D2597:D2660" si="326">A2597&amp;B2597&amp;C2597</f>
        <v>BODYPUMP и CX WORX18Дополнительные весовые диски 5 кг</v>
      </c>
      <c r="E2597" s="15">
        <f t="shared" si="324"/>
        <v>18</v>
      </c>
      <c r="F2597" s="15">
        <v>24</v>
      </c>
      <c r="G2597" s="108"/>
      <c r="K2597">
        <f t="shared" si="325"/>
        <v>0.66666666666666663</v>
      </c>
    </row>
    <row r="2598" spans="1:11" x14ac:dyDescent="0.25">
      <c r="A2598" s="15" t="s">
        <v>58</v>
      </c>
      <c r="B2598" s="16">
        <v>18</v>
      </c>
      <c r="C2598" s="15" t="s">
        <v>75</v>
      </c>
      <c r="D2598" s="62" t="str">
        <f t="shared" si="326"/>
        <v>BODYPUMP и CX WORX18Весовые диски 7,5 кг</v>
      </c>
      <c r="E2598" s="15">
        <f t="shared" si="324"/>
        <v>18</v>
      </c>
      <c r="F2598" s="15">
        <v>24</v>
      </c>
      <c r="G2598" s="108"/>
      <c r="K2598">
        <f t="shared" si="325"/>
        <v>0.66666666666666663</v>
      </c>
    </row>
    <row r="2599" spans="1:11" x14ac:dyDescent="0.25">
      <c r="A2599" s="15" t="s">
        <v>58</v>
      </c>
      <c r="B2599" s="16">
        <v>18</v>
      </c>
      <c r="C2599" s="15" t="s">
        <v>76</v>
      </c>
      <c r="D2599" s="62" t="str">
        <f t="shared" si="326"/>
        <v>BODYPUMP и CX WORX18Весовые диски 10 кг</v>
      </c>
      <c r="E2599" s="15">
        <f t="shared" si="324"/>
        <v>18</v>
      </c>
      <c r="F2599" s="15">
        <v>24</v>
      </c>
      <c r="G2599" s="108"/>
      <c r="K2599">
        <f t="shared" si="325"/>
        <v>0.66666666666666663</v>
      </c>
    </row>
    <row r="2600" spans="1:11" x14ac:dyDescent="0.25">
      <c r="A2600" s="15" t="s">
        <v>58</v>
      </c>
      <c r="B2600" s="16">
        <v>18</v>
      </c>
      <c r="C2600" s="40" t="s">
        <v>78</v>
      </c>
      <c r="D2600" s="62" t="str">
        <f t="shared" si="326"/>
        <v>BODYPUMP и CX WORX18Амортизаторы SMARTBAND</v>
      </c>
      <c r="E2600" s="15">
        <f t="shared" si="324"/>
        <v>18</v>
      </c>
      <c r="F2600" s="15">
        <v>24</v>
      </c>
      <c r="G2600" s="108"/>
    </row>
    <row r="2601" spans="1:11" x14ac:dyDescent="0.25">
      <c r="A2601" s="15" t="s">
        <v>58</v>
      </c>
      <c r="B2601" s="16">
        <v>18</v>
      </c>
      <c r="C2601" s="40" t="s">
        <v>79</v>
      </c>
      <c r="D2601" s="62" t="str">
        <f t="shared" si="326"/>
        <v>BODYPUMP и CX WORX18Амортизаторы SMARTBAND EXTREME</v>
      </c>
      <c r="E2601" s="15">
        <f>E2600*0.4</f>
        <v>7.2</v>
      </c>
      <c r="F2601" s="15">
        <f>F2600*0.4</f>
        <v>9.6000000000000014</v>
      </c>
      <c r="G2601" s="108"/>
    </row>
    <row r="2602" spans="1:11" x14ac:dyDescent="0.25">
      <c r="A2602" s="15" t="s">
        <v>58</v>
      </c>
      <c r="B2602" s="16">
        <v>18</v>
      </c>
      <c r="C2602" s="40" t="s">
        <v>77</v>
      </c>
      <c r="D2602" s="62" t="str">
        <f t="shared" si="326"/>
        <v>BODYPUMP и CX WORX18Держатели Амортизаторов SMARTBAND RACK</v>
      </c>
      <c r="E2602" s="15">
        <v>3</v>
      </c>
      <c r="F2602" s="15">
        <v>4</v>
      </c>
      <c r="G2602" s="108"/>
    </row>
    <row r="2603" spans="1:11" x14ac:dyDescent="0.25">
      <c r="A2603" s="15" t="s">
        <v>58</v>
      </c>
      <c r="B2603" s="16">
        <v>18</v>
      </c>
      <c r="C2603" s="39" t="s">
        <v>81</v>
      </c>
      <c r="D2603" s="62" t="str">
        <f t="shared" si="326"/>
        <v xml:space="preserve">BODYPUMP и CX WORX18Степперы SMARTSTEP (и 4 подставки) x 1 на человека </v>
      </c>
      <c r="E2603" s="15">
        <f>E2591</f>
        <v>18</v>
      </c>
      <c r="F2603" s="15">
        <v>24</v>
      </c>
      <c r="G2603" s="108"/>
    </row>
    <row r="2604" spans="1:11" x14ac:dyDescent="0.25">
      <c r="A2604" s="15" t="s">
        <v>58</v>
      </c>
      <c r="B2604" s="16">
        <v>18</v>
      </c>
      <c r="C2604" s="40" t="s">
        <v>80</v>
      </c>
      <c r="D2604" s="62" t="str">
        <f t="shared" si="326"/>
        <v>BODYPUMP и CX WORX18Коврики MBX MAT</v>
      </c>
      <c r="E2604" s="18">
        <f>E2603</f>
        <v>18</v>
      </c>
      <c r="F2604" s="18">
        <f>F2603</f>
        <v>24</v>
      </c>
      <c r="G2604" s="27" t="s">
        <v>5</v>
      </c>
      <c r="H2604" s="11"/>
      <c r="I2604" s="11"/>
    </row>
    <row r="2605" spans="1:11" x14ac:dyDescent="0.25">
      <c r="A2605" s="15" t="s">
        <v>58</v>
      </c>
      <c r="B2605" s="16">
        <v>18</v>
      </c>
      <c r="C2605" s="40" t="s">
        <v>88</v>
      </c>
      <c r="D2605" s="62" t="str">
        <f t="shared" si="326"/>
        <v>BODYPUMP и CX WORX18Держатели ковриков MBX MAT RACK</v>
      </c>
      <c r="E2605" s="17">
        <v>1</v>
      </c>
      <c r="F2605" s="17">
        <v>1</v>
      </c>
      <c r="G2605" s="182" t="s">
        <v>13</v>
      </c>
      <c r="H2605" s="6"/>
      <c r="I2605" s="6"/>
      <c r="J2605" s="37"/>
    </row>
    <row r="2606" spans="1:11" x14ac:dyDescent="0.25">
      <c r="A2606" s="15" t="s">
        <v>58</v>
      </c>
      <c r="B2606" s="16">
        <v>17</v>
      </c>
      <c r="C2606" s="39" t="s">
        <v>83</v>
      </c>
      <c r="D2606" s="62" t="str">
        <f t="shared" si="326"/>
        <v>BODYPUMP и CX WORX17Грифы SMARTBAR</v>
      </c>
      <c r="E2606" s="15">
        <f>B2606</f>
        <v>17</v>
      </c>
      <c r="F2606" s="15">
        <v>24</v>
      </c>
      <c r="G2606" s="182"/>
      <c r="H2606" s="8" t="s">
        <v>7</v>
      </c>
      <c r="I2606" s="4" t="s">
        <v>11</v>
      </c>
      <c r="J2606" s="35" t="s">
        <v>11</v>
      </c>
    </row>
    <row r="2607" spans="1:11" x14ac:dyDescent="0.25">
      <c r="A2607" s="15" t="s">
        <v>58</v>
      </c>
      <c r="B2607" s="16">
        <v>17</v>
      </c>
      <c r="C2607" s="39" t="s">
        <v>82</v>
      </c>
      <c r="D2607" s="62" t="str">
        <f t="shared" si="326"/>
        <v>BODYPUMP и CX WORX17Наборы весовых дисков (2 x 1 кг + 2 x 2,5 кг + 2 x 5 кг)</v>
      </c>
      <c r="E2607" s="15">
        <f>E2606</f>
        <v>17</v>
      </c>
      <c r="F2607" s="15">
        <v>24</v>
      </c>
      <c r="G2607" s="182"/>
      <c r="H2607" s="8" t="s">
        <v>8</v>
      </c>
      <c r="I2607" s="4" t="s">
        <v>7</v>
      </c>
      <c r="J2607" s="35" t="s">
        <v>10</v>
      </c>
    </row>
    <row r="2608" spans="1:11" x14ac:dyDescent="0.25">
      <c r="A2608" s="15" t="s">
        <v>58</v>
      </c>
      <c r="B2608" s="16">
        <v>17</v>
      </c>
      <c r="C2608" s="15" t="s">
        <v>70</v>
      </c>
      <c r="D2608" s="62" t="str">
        <f t="shared" si="326"/>
        <v>BODYPUMP и CX WORX17Стойки</v>
      </c>
      <c r="E2608" s="15">
        <v>2</v>
      </c>
      <c r="F2608" s="15">
        <v>2</v>
      </c>
      <c r="G2608" s="182"/>
      <c r="H2608" s="8" t="s">
        <v>9</v>
      </c>
      <c r="I2608" s="4" t="s">
        <v>7</v>
      </c>
      <c r="J2608" s="35" t="s">
        <v>12</v>
      </c>
    </row>
    <row r="2609" spans="1:11" x14ac:dyDescent="0.25">
      <c r="A2609" s="15" t="s">
        <v>58</v>
      </c>
      <c r="B2609" s="16">
        <v>17</v>
      </c>
      <c r="C2609" s="15" t="s">
        <v>71</v>
      </c>
      <c r="D2609" s="62" t="str">
        <f t="shared" si="326"/>
        <v>BODYPUMP и CX WORX17Дополнительные весовые диски 1 кг</v>
      </c>
      <c r="E2609" s="15">
        <f>B2609</f>
        <v>17</v>
      </c>
      <c r="F2609" s="15">
        <v>24</v>
      </c>
      <c r="G2609" s="182"/>
      <c r="H2609" s="4" t="s">
        <v>10</v>
      </c>
      <c r="I2609" s="4" t="s">
        <v>11</v>
      </c>
      <c r="J2609" s="36" t="s">
        <v>10</v>
      </c>
      <c r="K2609">
        <f>F2609/$F$2336</f>
        <v>0.66666666666666663</v>
      </c>
    </row>
    <row r="2610" spans="1:11" x14ac:dyDescent="0.25">
      <c r="A2610" s="15" t="s">
        <v>58</v>
      </c>
      <c r="B2610" s="16">
        <v>17</v>
      </c>
      <c r="C2610" s="15" t="s">
        <v>72</v>
      </c>
      <c r="D2610" s="62" t="str">
        <f t="shared" si="326"/>
        <v>BODYPUMP и CX WORX17Дополнительные весовые диски 2,5 кг</v>
      </c>
      <c r="E2610" s="15">
        <f t="shared" ref="E2610:E2615" si="327">B2610</f>
        <v>17</v>
      </c>
      <c r="F2610" s="15">
        <v>24</v>
      </c>
      <c r="G2610" s="182"/>
      <c r="H2610" s="9" t="s">
        <v>17</v>
      </c>
      <c r="K2610">
        <f t="shared" ref="K2610:K2614" si="328">F2610/$F$2336</f>
        <v>0.66666666666666663</v>
      </c>
    </row>
    <row r="2611" spans="1:11" x14ac:dyDescent="0.25">
      <c r="A2611" s="15" t="s">
        <v>58</v>
      </c>
      <c r="B2611" s="16">
        <v>17</v>
      </c>
      <c r="C2611" s="15" t="s">
        <v>74</v>
      </c>
      <c r="D2611" s="62" t="str">
        <f t="shared" si="326"/>
        <v>BODYPUMP и CX WORX17Весовые диски 3,7 кг</v>
      </c>
      <c r="E2611" s="15">
        <f t="shared" si="327"/>
        <v>17</v>
      </c>
      <c r="F2611" s="15">
        <v>24</v>
      </c>
      <c r="G2611" s="182"/>
      <c r="K2611">
        <f t="shared" si="328"/>
        <v>0.66666666666666663</v>
      </c>
    </row>
    <row r="2612" spans="1:11" x14ac:dyDescent="0.25">
      <c r="A2612" s="15" t="s">
        <v>58</v>
      </c>
      <c r="B2612" s="16">
        <v>17</v>
      </c>
      <c r="C2612" s="15" t="s">
        <v>73</v>
      </c>
      <c r="D2612" s="62" t="str">
        <f t="shared" si="326"/>
        <v>BODYPUMP и CX WORX17Дополнительные весовые диски 5 кг</v>
      </c>
      <c r="E2612" s="15">
        <f t="shared" si="327"/>
        <v>17</v>
      </c>
      <c r="F2612" s="15">
        <v>24</v>
      </c>
      <c r="G2612" s="182"/>
      <c r="K2612">
        <f t="shared" si="328"/>
        <v>0.66666666666666663</v>
      </c>
    </row>
    <row r="2613" spans="1:11" x14ac:dyDescent="0.25">
      <c r="A2613" s="15" t="s">
        <v>58</v>
      </c>
      <c r="B2613" s="16">
        <v>17</v>
      </c>
      <c r="C2613" s="15" t="s">
        <v>75</v>
      </c>
      <c r="D2613" s="62" t="str">
        <f t="shared" si="326"/>
        <v>BODYPUMP и CX WORX17Весовые диски 7,5 кг</v>
      </c>
      <c r="E2613" s="15">
        <f t="shared" si="327"/>
        <v>17</v>
      </c>
      <c r="F2613" s="15">
        <v>24</v>
      </c>
      <c r="G2613" s="182"/>
      <c r="K2613">
        <f t="shared" si="328"/>
        <v>0.66666666666666663</v>
      </c>
    </row>
    <row r="2614" spans="1:11" x14ac:dyDescent="0.25">
      <c r="A2614" s="15" t="s">
        <v>58</v>
      </c>
      <c r="B2614" s="16">
        <v>17</v>
      </c>
      <c r="C2614" s="15" t="s">
        <v>76</v>
      </c>
      <c r="D2614" s="62" t="str">
        <f t="shared" si="326"/>
        <v>BODYPUMP и CX WORX17Весовые диски 10 кг</v>
      </c>
      <c r="E2614" s="15">
        <f t="shared" si="327"/>
        <v>17</v>
      </c>
      <c r="F2614" s="15">
        <v>24</v>
      </c>
      <c r="G2614" s="108"/>
      <c r="K2614">
        <f t="shared" si="328"/>
        <v>0.66666666666666663</v>
      </c>
    </row>
    <row r="2615" spans="1:11" x14ac:dyDescent="0.25">
      <c r="A2615" s="15" t="s">
        <v>58</v>
      </c>
      <c r="B2615" s="16">
        <v>17</v>
      </c>
      <c r="C2615" s="40" t="s">
        <v>78</v>
      </c>
      <c r="D2615" s="62" t="str">
        <f t="shared" si="326"/>
        <v>BODYPUMP и CX WORX17Амортизаторы SMARTBAND</v>
      </c>
      <c r="E2615" s="15">
        <f t="shared" si="327"/>
        <v>17</v>
      </c>
      <c r="F2615" s="15">
        <v>24</v>
      </c>
      <c r="G2615" s="108"/>
    </row>
    <row r="2616" spans="1:11" x14ac:dyDescent="0.25">
      <c r="A2616" s="15" t="s">
        <v>58</v>
      </c>
      <c r="B2616" s="16">
        <v>17</v>
      </c>
      <c r="C2616" s="40" t="s">
        <v>79</v>
      </c>
      <c r="D2616" s="62" t="str">
        <f t="shared" si="326"/>
        <v>BODYPUMP и CX WORX17Амортизаторы SMARTBAND EXTREME</v>
      </c>
      <c r="E2616" s="15">
        <f>E2615*0.4</f>
        <v>6.8000000000000007</v>
      </c>
      <c r="F2616" s="15">
        <f>F2615*0.4</f>
        <v>9.6000000000000014</v>
      </c>
      <c r="G2616" s="108"/>
    </row>
    <row r="2617" spans="1:11" x14ac:dyDescent="0.25">
      <c r="A2617" s="15" t="s">
        <v>58</v>
      </c>
      <c r="B2617" s="16">
        <v>17</v>
      </c>
      <c r="C2617" s="40" t="s">
        <v>77</v>
      </c>
      <c r="D2617" s="62" t="str">
        <f t="shared" si="326"/>
        <v>BODYPUMP и CX WORX17Держатели Амортизаторов SMARTBAND RACK</v>
      </c>
      <c r="E2617" s="15">
        <v>3</v>
      </c>
      <c r="F2617" s="15">
        <v>4</v>
      </c>
      <c r="G2617" s="108"/>
    </row>
    <row r="2618" spans="1:11" x14ac:dyDescent="0.25">
      <c r="A2618" s="15" t="s">
        <v>58</v>
      </c>
      <c r="B2618" s="16">
        <v>17</v>
      </c>
      <c r="C2618" s="39" t="s">
        <v>81</v>
      </c>
      <c r="D2618" s="62" t="str">
        <f t="shared" si="326"/>
        <v xml:space="preserve">BODYPUMP и CX WORX17Степперы SMARTSTEP (и 4 подставки) x 1 на человека </v>
      </c>
      <c r="E2618" s="15">
        <f>E2606</f>
        <v>17</v>
      </c>
      <c r="F2618" s="15">
        <v>24</v>
      </c>
      <c r="G2618" s="108"/>
    </row>
    <row r="2619" spans="1:11" x14ac:dyDescent="0.25">
      <c r="A2619" s="15" t="s">
        <v>58</v>
      </c>
      <c r="B2619" s="16">
        <v>17</v>
      </c>
      <c r="C2619" s="40" t="s">
        <v>80</v>
      </c>
      <c r="D2619" s="62" t="str">
        <f t="shared" si="326"/>
        <v>BODYPUMP и CX WORX17Коврики MBX MAT</v>
      </c>
      <c r="E2619" s="18">
        <f>E2618</f>
        <v>17</v>
      </c>
      <c r="F2619" s="18">
        <f>F2618</f>
        <v>24</v>
      </c>
      <c r="G2619" s="27" t="s">
        <v>5</v>
      </c>
      <c r="H2619" s="11"/>
      <c r="I2619" s="11"/>
    </row>
    <row r="2620" spans="1:11" x14ac:dyDescent="0.25">
      <c r="A2620" s="15" t="s">
        <v>58</v>
      </c>
      <c r="B2620" s="16">
        <v>17</v>
      </c>
      <c r="C2620" s="40" t="s">
        <v>88</v>
      </c>
      <c r="D2620" s="62" t="str">
        <f t="shared" si="326"/>
        <v>BODYPUMP и CX WORX17Держатели ковриков MBX MAT RACK</v>
      </c>
      <c r="E2620" s="17">
        <v>1</v>
      </c>
      <c r="F2620" s="17">
        <v>1</v>
      </c>
      <c r="G2620" s="28" t="s">
        <v>5</v>
      </c>
      <c r="H2620" s="6"/>
      <c r="I2620" s="6"/>
      <c r="J2620" s="37"/>
    </row>
    <row r="2621" spans="1:11" ht="60" x14ac:dyDescent="0.25">
      <c r="A2621" s="15" t="s">
        <v>58</v>
      </c>
      <c r="B2621" s="16">
        <v>16</v>
      </c>
      <c r="C2621" s="39" t="s">
        <v>83</v>
      </c>
      <c r="D2621" s="62" t="str">
        <f t="shared" si="326"/>
        <v>BODYPUMP и CX WORX16Грифы SMARTBAR</v>
      </c>
      <c r="E2621" s="15">
        <f>B2621</f>
        <v>16</v>
      </c>
      <c r="F2621" s="15">
        <v>24</v>
      </c>
      <c r="G2621" s="112" t="s">
        <v>13</v>
      </c>
      <c r="H2621" s="8" t="s">
        <v>7</v>
      </c>
      <c r="I2621" s="4" t="s">
        <v>11</v>
      </c>
      <c r="J2621" s="35" t="s">
        <v>11</v>
      </c>
    </row>
    <row r="2622" spans="1:11" x14ac:dyDescent="0.25">
      <c r="A2622" s="15" t="s">
        <v>58</v>
      </c>
      <c r="B2622" s="16">
        <v>16</v>
      </c>
      <c r="C2622" s="39" t="s">
        <v>82</v>
      </c>
      <c r="D2622" s="62" t="str">
        <f t="shared" si="326"/>
        <v>BODYPUMP и CX WORX16Наборы весовых дисков (2 x 1 кг + 2 x 2,5 кг + 2 x 5 кг)</v>
      </c>
      <c r="E2622" s="15">
        <f>E2621</f>
        <v>16</v>
      </c>
      <c r="F2622" s="15">
        <v>24</v>
      </c>
      <c r="G2622" s="112"/>
      <c r="H2622" s="8" t="s">
        <v>8</v>
      </c>
      <c r="I2622" s="4" t="s">
        <v>7</v>
      </c>
      <c r="J2622" s="35" t="s">
        <v>10</v>
      </c>
    </row>
    <row r="2623" spans="1:11" x14ac:dyDescent="0.25">
      <c r="A2623" s="15" t="s">
        <v>58</v>
      </c>
      <c r="B2623" s="16">
        <v>16</v>
      </c>
      <c r="C2623" s="15" t="s">
        <v>70</v>
      </c>
      <c r="D2623" s="62" t="str">
        <f t="shared" si="326"/>
        <v>BODYPUMP и CX WORX16Стойки</v>
      </c>
      <c r="E2623" s="15">
        <v>2</v>
      </c>
      <c r="F2623" s="15">
        <v>2</v>
      </c>
      <c r="G2623" s="112"/>
      <c r="H2623" s="8" t="s">
        <v>9</v>
      </c>
      <c r="I2623" s="4" t="s">
        <v>7</v>
      </c>
      <c r="J2623" s="35" t="s">
        <v>12</v>
      </c>
    </row>
    <row r="2624" spans="1:11" x14ac:dyDescent="0.25">
      <c r="A2624" s="15" t="s">
        <v>58</v>
      </c>
      <c r="B2624" s="16">
        <v>16</v>
      </c>
      <c r="C2624" s="15" t="s">
        <v>71</v>
      </c>
      <c r="D2624" s="62" t="str">
        <f t="shared" si="326"/>
        <v>BODYPUMP и CX WORX16Дополнительные весовые диски 1 кг</v>
      </c>
      <c r="E2624" s="15">
        <f>B2624</f>
        <v>16</v>
      </c>
      <c r="F2624" s="15">
        <v>24</v>
      </c>
      <c r="G2624" s="112"/>
      <c r="H2624" s="4" t="s">
        <v>10</v>
      </c>
      <c r="I2624" s="4" t="s">
        <v>11</v>
      </c>
      <c r="J2624" s="36" t="s">
        <v>10</v>
      </c>
      <c r="K2624">
        <f>F2624/$F$2336</f>
        <v>0.66666666666666663</v>
      </c>
    </row>
    <row r="2625" spans="1:11" x14ac:dyDescent="0.25">
      <c r="A2625" s="15" t="s">
        <v>58</v>
      </c>
      <c r="B2625" s="16">
        <v>16</v>
      </c>
      <c r="C2625" s="15" t="s">
        <v>72</v>
      </c>
      <c r="D2625" s="62" t="str">
        <f t="shared" si="326"/>
        <v>BODYPUMP и CX WORX16Дополнительные весовые диски 2,5 кг</v>
      </c>
      <c r="E2625" s="15">
        <f t="shared" ref="E2625:E2630" si="329">B2625</f>
        <v>16</v>
      </c>
      <c r="F2625" s="15">
        <v>24</v>
      </c>
      <c r="G2625" s="112"/>
      <c r="H2625" s="9" t="s">
        <v>17</v>
      </c>
      <c r="K2625">
        <f t="shared" ref="K2625:K2629" si="330">F2625/$F$2336</f>
        <v>0.66666666666666663</v>
      </c>
    </row>
    <row r="2626" spans="1:11" x14ac:dyDescent="0.25">
      <c r="A2626" s="15" t="s">
        <v>58</v>
      </c>
      <c r="B2626" s="16">
        <v>16</v>
      </c>
      <c r="C2626" s="15" t="s">
        <v>74</v>
      </c>
      <c r="D2626" s="62" t="str">
        <f t="shared" si="326"/>
        <v>BODYPUMP и CX WORX16Весовые диски 3,7 кг</v>
      </c>
      <c r="E2626" s="15">
        <f t="shared" si="329"/>
        <v>16</v>
      </c>
      <c r="F2626" s="15">
        <v>24</v>
      </c>
      <c r="G2626" s="112"/>
      <c r="K2626">
        <f t="shared" si="330"/>
        <v>0.66666666666666663</v>
      </c>
    </row>
    <row r="2627" spans="1:11" x14ac:dyDescent="0.25">
      <c r="A2627" s="15" t="s">
        <v>58</v>
      </c>
      <c r="B2627" s="16">
        <v>16</v>
      </c>
      <c r="C2627" s="15" t="s">
        <v>73</v>
      </c>
      <c r="D2627" s="62" t="str">
        <f t="shared" si="326"/>
        <v>BODYPUMP и CX WORX16Дополнительные весовые диски 5 кг</v>
      </c>
      <c r="E2627" s="15">
        <f t="shared" si="329"/>
        <v>16</v>
      </c>
      <c r="F2627" s="15">
        <v>24</v>
      </c>
      <c r="G2627" s="112"/>
      <c r="K2627">
        <f t="shared" si="330"/>
        <v>0.66666666666666663</v>
      </c>
    </row>
    <row r="2628" spans="1:11" x14ac:dyDescent="0.25">
      <c r="A2628" s="15" t="s">
        <v>58</v>
      </c>
      <c r="B2628" s="16">
        <v>16</v>
      </c>
      <c r="C2628" s="15" t="s">
        <v>75</v>
      </c>
      <c r="D2628" s="62" t="str">
        <f t="shared" si="326"/>
        <v>BODYPUMP и CX WORX16Весовые диски 7,5 кг</v>
      </c>
      <c r="E2628" s="15">
        <f t="shared" si="329"/>
        <v>16</v>
      </c>
      <c r="F2628" s="15">
        <v>24</v>
      </c>
      <c r="G2628" s="112"/>
      <c r="K2628">
        <f t="shared" si="330"/>
        <v>0.66666666666666663</v>
      </c>
    </row>
    <row r="2629" spans="1:11" x14ac:dyDescent="0.25">
      <c r="A2629" s="15" t="s">
        <v>58</v>
      </c>
      <c r="B2629" s="16">
        <v>16</v>
      </c>
      <c r="C2629" s="15" t="s">
        <v>76</v>
      </c>
      <c r="D2629" s="62" t="str">
        <f t="shared" si="326"/>
        <v>BODYPUMP и CX WORX16Весовые диски 10 кг</v>
      </c>
      <c r="E2629" s="15">
        <f t="shared" si="329"/>
        <v>16</v>
      </c>
      <c r="F2629" s="15">
        <v>24</v>
      </c>
      <c r="G2629" s="112"/>
      <c r="K2629">
        <f t="shared" si="330"/>
        <v>0.66666666666666663</v>
      </c>
    </row>
    <row r="2630" spans="1:11" x14ac:dyDescent="0.25">
      <c r="A2630" s="15" t="s">
        <v>58</v>
      </c>
      <c r="B2630" s="16">
        <v>16</v>
      </c>
      <c r="C2630" s="40" t="s">
        <v>78</v>
      </c>
      <c r="D2630" s="62" t="str">
        <f t="shared" si="326"/>
        <v>BODYPUMP и CX WORX16Амортизаторы SMARTBAND</v>
      </c>
      <c r="E2630" s="15">
        <f t="shared" si="329"/>
        <v>16</v>
      </c>
      <c r="F2630" s="15">
        <v>24</v>
      </c>
      <c r="G2630" s="112"/>
    </row>
    <row r="2631" spans="1:11" x14ac:dyDescent="0.25">
      <c r="A2631" s="15" t="s">
        <v>58</v>
      </c>
      <c r="B2631" s="16">
        <v>16</v>
      </c>
      <c r="C2631" s="40" t="s">
        <v>79</v>
      </c>
      <c r="D2631" s="62" t="str">
        <f t="shared" si="326"/>
        <v>BODYPUMP и CX WORX16Амортизаторы SMARTBAND EXTREME</v>
      </c>
      <c r="E2631" s="15">
        <f>E2630*0.4</f>
        <v>6.4</v>
      </c>
      <c r="F2631" s="15">
        <f>F2630*0.4</f>
        <v>9.6000000000000014</v>
      </c>
      <c r="G2631" s="112"/>
    </row>
    <row r="2632" spans="1:11" x14ac:dyDescent="0.25">
      <c r="A2632" s="15" t="s">
        <v>58</v>
      </c>
      <c r="B2632" s="16">
        <v>16</v>
      </c>
      <c r="C2632" s="40" t="s">
        <v>77</v>
      </c>
      <c r="D2632" s="62" t="str">
        <f t="shared" si="326"/>
        <v>BODYPUMP и CX WORX16Держатели Амортизаторов SMARTBAND RACK</v>
      </c>
      <c r="E2632" s="15">
        <v>3</v>
      </c>
      <c r="F2632" s="15">
        <v>4</v>
      </c>
      <c r="G2632" s="112"/>
    </row>
    <row r="2633" spans="1:11" x14ac:dyDescent="0.25">
      <c r="A2633" s="15" t="s">
        <v>58</v>
      </c>
      <c r="B2633" s="16">
        <v>16</v>
      </c>
      <c r="C2633" s="39" t="s">
        <v>81</v>
      </c>
      <c r="D2633" s="62" t="str">
        <f t="shared" si="326"/>
        <v xml:space="preserve">BODYPUMP и CX WORX16Степперы SMARTSTEP (и 4 подставки) x 1 на человека </v>
      </c>
      <c r="E2633" s="15">
        <f>E2621</f>
        <v>16</v>
      </c>
      <c r="F2633" s="15">
        <v>24</v>
      </c>
      <c r="G2633" s="112"/>
    </row>
    <row r="2634" spans="1:11" x14ac:dyDescent="0.25">
      <c r="A2634" s="15" t="s">
        <v>58</v>
      </c>
      <c r="B2634" s="16">
        <v>16</v>
      </c>
      <c r="C2634" s="40" t="s">
        <v>80</v>
      </c>
      <c r="D2634" s="62" t="str">
        <f t="shared" si="326"/>
        <v>BODYPUMP и CX WORX16Коврики MBX MAT</v>
      </c>
      <c r="E2634" s="18">
        <f>E2633</f>
        <v>16</v>
      </c>
      <c r="F2634" s="18">
        <f>F2633</f>
        <v>24</v>
      </c>
      <c r="G2634" s="27" t="s">
        <v>5</v>
      </c>
      <c r="H2634" s="11"/>
      <c r="I2634" s="11"/>
    </row>
    <row r="2635" spans="1:11" x14ac:dyDescent="0.25">
      <c r="A2635" s="15" t="s">
        <v>58</v>
      </c>
      <c r="B2635" s="16">
        <v>16</v>
      </c>
      <c r="C2635" s="40" t="s">
        <v>88</v>
      </c>
      <c r="D2635" s="62" t="str">
        <f t="shared" si="326"/>
        <v>BODYPUMP и CX WORX16Держатели ковриков MBX MAT RACK</v>
      </c>
      <c r="E2635" s="17">
        <v>1</v>
      </c>
      <c r="F2635" s="17">
        <v>1</v>
      </c>
      <c r="G2635" s="28" t="s">
        <v>5</v>
      </c>
      <c r="H2635" s="6"/>
      <c r="I2635" s="6"/>
      <c r="J2635" s="37"/>
    </row>
    <row r="2636" spans="1:11" ht="60" x14ac:dyDescent="0.25">
      <c r="A2636" s="15" t="s">
        <v>58</v>
      </c>
      <c r="B2636" s="16">
        <v>15</v>
      </c>
      <c r="C2636" s="39" t="s">
        <v>83</v>
      </c>
      <c r="D2636" s="62" t="str">
        <f t="shared" si="326"/>
        <v>BODYPUMP и CX WORX15Грифы SMARTBAR</v>
      </c>
      <c r="E2636" s="15">
        <f>B2636</f>
        <v>15</v>
      </c>
      <c r="F2636" s="15">
        <v>24</v>
      </c>
      <c r="G2636" s="112" t="s">
        <v>13</v>
      </c>
      <c r="H2636" s="8" t="s">
        <v>7</v>
      </c>
      <c r="I2636" s="4" t="s">
        <v>11</v>
      </c>
      <c r="J2636" s="35" t="s">
        <v>11</v>
      </c>
    </row>
    <row r="2637" spans="1:11" x14ac:dyDescent="0.25">
      <c r="A2637" s="15" t="s">
        <v>58</v>
      </c>
      <c r="B2637" s="16">
        <v>15</v>
      </c>
      <c r="C2637" s="39" t="s">
        <v>82</v>
      </c>
      <c r="D2637" s="62" t="str">
        <f t="shared" si="326"/>
        <v>BODYPUMP и CX WORX15Наборы весовых дисков (2 x 1 кг + 2 x 2,5 кг + 2 x 5 кг)</v>
      </c>
      <c r="E2637" s="15">
        <f>E2636</f>
        <v>15</v>
      </c>
      <c r="F2637" s="15">
        <v>24</v>
      </c>
      <c r="G2637" s="112"/>
      <c r="H2637" s="8" t="s">
        <v>8</v>
      </c>
      <c r="I2637" s="4" t="s">
        <v>7</v>
      </c>
      <c r="J2637" s="35" t="s">
        <v>10</v>
      </c>
    </row>
    <row r="2638" spans="1:11" x14ac:dyDescent="0.25">
      <c r="A2638" s="15" t="s">
        <v>58</v>
      </c>
      <c r="B2638" s="16">
        <v>15</v>
      </c>
      <c r="C2638" s="15" t="s">
        <v>70</v>
      </c>
      <c r="D2638" s="62" t="str">
        <f t="shared" si="326"/>
        <v>BODYPUMP и CX WORX15Стойки</v>
      </c>
      <c r="E2638" s="15">
        <v>2</v>
      </c>
      <c r="F2638" s="15">
        <v>2</v>
      </c>
      <c r="G2638" s="112"/>
      <c r="H2638" s="8" t="s">
        <v>9</v>
      </c>
      <c r="I2638" s="4" t="s">
        <v>7</v>
      </c>
      <c r="J2638" s="35" t="s">
        <v>12</v>
      </c>
    </row>
    <row r="2639" spans="1:11" x14ac:dyDescent="0.25">
      <c r="A2639" s="15" t="s">
        <v>58</v>
      </c>
      <c r="B2639" s="16">
        <v>15</v>
      </c>
      <c r="C2639" s="15" t="s">
        <v>71</v>
      </c>
      <c r="D2639" s="62" t="str">
        <f t="shared" si="326"/>
        <v>BODYPUMP и CX WORX15Дополнительные весовые диски 1 кг</v>
      </c>
      <c r="E2639" s="15">
        <f>B2639</f>
        <v>15</v>
      </c>
      <c r="F2639" s="15">
        <v>24</v>
      </c>
      <c r="G2639" s="112"/>
      <c r="H2639" s="4" t="s">
        <v>10</v>
      </c>
      <c r="I2639" s="4" t="s">
        <v>11</v>
      </c>
      <c r="J2639" s="36" t="s">
        <v>10</v>
      </c>
      <c r="K2639">
        <f>F2639/$F$2336</f>
        <v>0.66666666666666663</v>
      </c>
    </row>
    <row r="2640" spans="1:11" x14ac:dyDescent="0.25">
      <c r="A2640" s="15" t="s">
        <v>58</v>
      </c>
      <c r="B2640" s="16">
        <v>15</v>
      </c>
      <c r="C2640" s="15" t="s">
        <v>72</v>
      </c>
      <c r="D2640" s="62" t="str">
        <f t="shared" si="326"/>
        <v>BODYPUMP и CX WORX15Дополнительные весовые диски 2,5 кг</v>
      </c>
      <c r="E2640" s="15">
        <f t="shared" ref="E2640:E2645" si="331">B2640</f>
        <v>15</v>
      </c>
      <c r="F2640" s="15">
        <v>24</v>
      </c>
      <c r="G2640" s="112"/>
      <c r="H2640" s="9" t="s">
        <v>17</v>
      </c>
      <c r="K2640">
        <f t="shared" ref="K2640:K2644" si="332">F2640/$F$2336</f>
        <v>0.66666666666666663</v>
      </c>
    </row>
    <row r="2641" spans="1:11" x14ac:dyDescent="0.25">
      <c r="A2641" s="15" t="s">
        <v>58</v>
      </c>
      <c r="B2641" s="16">
        <v>15</v>
      </c>
      <c r="C2641" s="15" t="s">
        <v>74</v>
      </c>
      <c r="D2641" s="62" t="str">
        <f t="shared" si="326"/>
        <v>BODYPUMP и CX WORX15Весовые диски 3,7 кг</v>
      </c>
      <c r="E2641" s="15">
        <f t="shared" si="331"/>
        <v>15</v>
      </c>
      <c r="F2641" s="15">
        <v>24</v>
      </c>
      <c r="G2641" s="112"/>
      <c r="K2641">
        <f t="shared" si="332"/>
        <v>0.66666666666666663</v>
      </c>
    </row>
    <row r="2642" spans="1:11" x14ac:dyDescent="0.25">
      <c r="A2642" s="15" t="s">
        <v>58</v>
      </c>
      <c r="B2642" s="16">
        <v>15</v>
      </c>
      <c r="C2642" s="15" t="s">
        <v>73</v>
      </c>
      <c r="D2642" s="62" t="str">
        <f t="shared" si="326"/>
        <v>BODYPUMP и CX WORX15Дополнительные весовые диски 5 кг</v>
      </c>
      <c r="E2642" s="15">
        <f t="shared" si="331"/>
        <v>15</v>
      </c>
      <c r="F2642" s="15">
        <v>24</v>
      </c>
      <c r="G2642" s="112"/>
      <c r="K2642">
        <f t="shared" si="332"/>
        <v>0.66666666666666663</v>
      </c>
    </row>
    <row r="2643" spans="1:11" x14ac:dyDescent="0.25">
      <c r="A2643" s="15" t="s">
        <v>58</v>
      </c>
      <c r="B2643" s="16">
        <v>15</v>
      </c>
      <c r="C2643" s="15" t="s">
        <v>75</v>
      </c>
      <c r="D2643" s="62" t="str">
        <f t="shared" si="326"/>
        <v>BODYPUMP и CX WORX15Весовые диски 7,5 кг</v>
      </c>
      <c r="E2643" s="15">
        <f t="shared" si="331"/>
        <v>15</v>
      </c>
      <c r="F2643" s="15">
        <v>24</v>
      </c>
      <c r="G2643" s="112"/>
      <c r="K2643">
        <f t="shared" si="332"/>
        <v>0.66666666666666663</v>
      </c>
    </row>
    <row r="2644" spans="1:11" x14ac:dyDescent="0.25">
      <c r="A2644" s="15" t="s">
        <v>58</v>
      </c>
      <c r="B2644" s="16">
        <v>15</v>
      </c>
      <c r="C2644" s="15" t="s">
        <v>76</v>
      </c>
      <c r="D2644" s="62" t="str">
        <f t="shared" si="326"/>
        <v>BODYPUMP и CX WORX15Весовые диски 10 кг</v>
      </c>
      <c r="E2644" s="15">
        <f t="shared" si="331"/>
        <v>15</v>
      </c>
      <c r="F2644" s="15">
        <v>24</v>
      </c>
      <c r="G2644" s="112"/>
      <c r="K2644">
        <f t="shared" si="332"/>
        <v>0.66666666666666663</v>
      </c>
    </row>
    <row r="2645" spans="1:11" x14ac:dyDescent="0.25">
      <c r="A2645" s="15" t="s">
        <v>58</v>
      </c>
      <c r="B2645" s="16">
        <v>15</v>
      </c>
      <c r="C2645" s="40" t="s">
        <v>78</v>
      </c>
      <c r="D2645" s="62" t="str">
        <f t="shared" si="326"/>
        <v>BODYPUMP и CX WORX15Амортизаторы SMARTBAND</v>
      </c>
      <c r="E2645" s="15">
        <f t="shared" si="331"/>
        <v>15</v>
      </c>
      <c r="F2645" s="15">
        <v>24</v>
      </c>
      <c r="G2645" s="112"/>
    </row>
    <row r="2646" spans="1:11" x14ac:dyDescent="0.25">
      <c r="A2646" s="15" t="s">
        <v>58</v>
      </c>
      <c r="B2646" s="16">
        <v>15</v>
      </c>
      <c r="C2646" s="40" t="s">
        <v>79</v>
      </c>
      <c r="D2646" s="62" t="str">
        <f t="shared" si="326"/>
        <v>BODYPUMP и CX WORX15Амортизаторы SMARTBAND EXTREME</v>
      </c>
      <c r="E2646" s="15">
        <v>5</v>
      </c>
      <c r="F2646" s="15">
        <f>F2645*0.4</f>
        <v>9.6000000000000014</v>
      </c>
      <c r="G2646" s="112"/>
    </row>
    <row r="2647" spans="1:11" x14ac:dyDescent="0.25">
      <c r="A2647" s="15" t="s">
        <v>58</v>
      </c>
      <c r="B2647" s="16">
        <v>15</v>
      </c>
      <c r="C2647" s="40" t="s">
        <v>77</v>
      </c>
      <c r="D2647" s="62" t="str">
        <f t="shared" si="326"/>
        <v>BODYPUMP и CX WORX15Держатели Амортизаторов SMARTBAND RACK</v>
      </c>
      <c r="E2647" s="15">
        <v>2</v>
      </c>
      <c r="F2647" s="15">
        <v>4</v>
      </c>
      <c r="G2647" s="112"/>
    </row>
    <row r="2648" spans="1:11" x14ac:dyDescent="0.25">
      <c r="A2648" s="15" t="s">
        <v>58</v>
      </c>
      <c r="B2648" s="16">
        <v>15</v>
      </c>
      <c r="C2648" s="39" t="s">
        <v>81</v>
      </c>
      <c r="D2648" s="62" t="str">
        <f t="shared" si="326"/>
        <v xml:space="preserve">BODYPUMP и CX WORX15Степперы SMARTSTEP (и 4 подставки) x 1 на человека </v>
      </c>
      <c r="E2648" s="15">
        <f>E2636</f>
        <v>15</v>
      </c>
      <c r="F2648" s="15">
        <v>24</v>
      </c>
      <c r="G2648" s="112"/>
    </row>
    <row r="2649" spans="1:11" x14ac:dyDescent="0.25">
      <c r="A2649" s="15" t="s">
        <v>58</v>
      </c>
      <c r="B2649" s="16">
        <v>15</v>
      </c>
      <c r="C2649" s="40" t="s">
        <v>80</v>
      </c>
      <c r="D2649" s="62" t="str">
        <f t="shared" si="326"/>
        <v>BODYPUMP и CX WORX15Коврики MBX MAT</v>
      </c>
      <c r="E2649" s="18">
        <f>E2648</f>
        <v>15</v>
      </c>
      <c r="F2649" s="18">
        <f>F2648</f>
        <v>24</v>
      </c>
      <c r="G2649" s="27" t="s">
        <v>5</v>
      </c>
      <c r="H2649" s="11"/>
      <c r="I2649" s="11"/>
    </row>
    <row r="2650" spans="1:11" x14ac:dyDescent="0.25">
      <c r="A2650" s="15" t="s">
        <v>58</v>
      </c>
      <c r="B2650" s="16">
        <v>15</v>
      </c>
      <c r="C2650" s="40" t="s">
        <v>88</v>
      </c>
      <c r="D2650" s="62" t="str">
        <f t="shared" si="326"/>
        <v>BODYPUMP и CX WORX15Держатели ковриков MBX MAT RACK</v>
      </c>
      <c r="E2650" s="17">
        <v>1</v>
      </c>
      <c r="F2650" s="17">
        <v>1</v>
      </c>
      <c r="G2650" s="28" t="s">
        <v>5</v>
      </c>
      <c r="H2650" s="6"/>
      <c r="I2650" s="6"/>
      <c r="J2650" s="37"/>
    </row>
    <row r="2651" spans="1:11" ht="60" x14ac:dyDescent="0.25">
      <c r="A2651" s="15" t="s">
        <v>58</v>
      </c>
      <c r="B2651" s="16">
        <v>14</v>
      </c>
      <c r="C2651" s="39" t="s">
        <v>83</v>
      </c>
      <c r="D2651" s="62" t="str">
        <f t="shared" si="326"/>
        <v>BODYPUMP и CX WORX14Грифы SMARTBAR</v>
      </c>
      <c r="E2651" s="15">
        <f>B2651</f>
        <v>14</v>
      </c>
      <c r="F2651" s="15">
        <v>24</v>
      </c>
      <c r="G2651" s="112" t="s">
        <v>13</v>
      </c>
      <c r="H2651" s="8" t="s">
        <v>7</v>
      </c>
      <c r="I2651" s="4" t="s">
        <v>11</v>
      </c>
      <c r="J2651" s="35" t="s">
        <v>11</v>
      </c>
    </row>
    <row r="2652" spans="1:11" x14ac:dyDescent="0.25">
      <c r="A2652" s="15" t="s">
        <v>58</v>
      </c>
      <c r="B2652" s="16">
        <v>14</v>
      </c>
      <c r="C2652" s="39" t="s">
        <v>82</v>
      </c>
      <c r="D2652" s="62" t="str">
        <f t="shared" si="326"/>
        <v>BODYPUMP и CX WORX14Наборы весовых дисков (2 x 1 кг + 2 x 2,5 кг + 2 x 5 кг)</v>
      </c>
      <c r="E2652" s="15">
        <f>E2651</f>
        <v>14</v>
      </c>
      <c r="F2652" s="15">
        <v>24</v>
      </c>
      <c r="G2652" s="112"/>
      <c r="H2652" s="8" t="s">
        <v>8</v>
      </c>
      <c r="I2652" s="4" t="s">
        <v>7</v>
      </c>
      <c r="J2652" s="35" t="s">
        <v>10</v>
      </c>
    </row>
    <row r="2653" spans="1:11" x14ac:dyDescent="0.25">
      <c r="A2653" s="15" t="s">
        <v>58</v>
      </c>
      <c r="B2653" s="16">
        <v>14</v>
      </c>
      <c r="C2653" s="15" t="s">
        <v>70</v>
      </c>
      <c r="D2653" s="62" t="str">
        <f t="shared" si="326"/>
        <v>BODYPUMP и CX WORX14Стойки</v>
      </c>
      <c r="E2653" s="15">
        <v>2</v>
      </c>
      <c r="F2653" s="15">
        <v>2</v>
      </c>
      <c r="G2653" s="112"/>
      <c r="H2653" s="8" t="s">
        <v>9</v>
      </c>
      <c r="I2653" s="4" t="s">
        <v>7</v>
      </c>
      <c r="J2653" s="35" t="s">
        <v>12</v>
      </c>
    </row>
    <row r="2654" spans="1:11" x14ac:dyDescent="0.25">
      <c r="A2654" s="15" t="s">
        <v>58</v>
      </c>
      <c r="B2654" s="16">
        <v>14</v>
      </c>
      <c r="C2654" s="15" t="s">
        <v>71</v>
      </c>
      <c r="D2654" s="62" t="str">
        <f t="shared" si="326"/>
        <v>BODYPUMP и CX WORX14Дополнительные весовые диски 1 кг</v>
      </c>
      <c r="E2654" s="15">
        <f>B2654</f>
        <v>14</v>
      </c>
      <c r="F2654" s="15">
        <v>24</v>
      </c>
      <c r="G2654" s="112"/>
      <c r="H2654" s="4" t="s">
        <v>10</v>
      </c>
      <c r="I2654" s="4" t="s">
        <v>11</v>
      </c>
      <c r="J2654" s="36" t="s">
        <v>10</v>
      </c>
      <c r="K2654">
        <f>F2654/$F$2336</f>
        <v>0.66666666666666663</v>
      </c>
    </row>
    <row r="2655" spans="1:11" x14ac:dyDescent="0.25">
      <c r="A2655" s="15" t="s">
        <v>58</v>
      </c>
      <c r="B2655" s="16">
        <v>14</v>
      </c>
      <c r="C2655" s="15" t="s">
        <v>72</v>
      </c>
      <c r="D2655" s="62" t="str">
        <f t="shared" si="326"/>
        <v>BODYPUMP и CX WORX14Дополнительные весовые диски 2,5 кг</v>
      </c>
      <c r="E2655" s="15">
        <f t="shared" ref="E2655:E2660" si="333">B2655</f>
        <v>14</v>
      </c>
      <c r="F2655" s="15">
        <v>24</v>
      </c>
      <c r="G2655" s="112"/>
      <c r="H2655" s="9" t="s">
        <v>17</v>
      </c>
      <c r="K2655">
        <f t="shared" ref="K2655:K2659" si="334">F2655/$F$2336</f>
        <v>0.66666666666666663</v>
      </c>
    </row>
    <row r="2656" spans="1:11" x14ac:dyDescent="0.25">
      <c r="A2656" s="15" t="s">
        <v>58</v>
      </c>
      <c r="B2656" s="16">
        <v>14</v>
      </c>
      <c r="C2656" s="15" t="s">
        <v>74</v>
      </c>
      <c r="D2656" s="62" t="str">
        <f t="shared" si="326"/>
        <v>BODYPUMP и CX WORX14Весовые диски 3,7 кг</v>
      </c>
      <c r="E2656" s="15">
        <f t="shared" si="333"/>
        <v>14</v>
      </c>
      <c r="F2656" s="15">
        <v>24</v>
      </c>
      <c r="G2656" s="112"/>
      <c r="K2656">
        <f t="shared" si="334"/>
        <v>0.66666666666666663</v>
      </c>
    </row>
    <row r="2657" spans="1:11" x14ac:dyDescent="0.25">
      <c r="A2657" s="15" t="s">
        <v>58</v>
      </c>
      <c r="B2657" s="16">
        <v>14</v>
      </c>
      <c r="C2657" s="15" t="s">
        <v>73</v>
      </c>
      <c r="D2657" s="62" t="str">
        <f t="shared" si="326"/>
        <v>BODYPUMP и CX WORX14Дополнительные весовые диски 5 кг</v>
      </c>
      <c r="E2657" s="15">
        <f t="shared" si="333"/>
        <v>14</v>
      </c>
      <c r="F2657" s="15">
        <v>24</v>
      </c>
      <c r="G2657" s="112"/>
      <c r="K2657">
        <f t="shared" si="334"/>
        <v>0.66666666666666663</v>
      </c>
    </row>
    <row r="2658" spans="1:11" x14ac:dyDescent="0.25">
      <c r="A2658" s="15" t="s">
        <v>58</v>
      </c>
      <c r="B2658" s="16">
        <v>14</v>
      </c>
      <c r="C2658" s="15" t="s">
        <v>75</v>
      </c>
      <c r="D2658" s="62" t="str">
        <f t="shared" si="326"/>
        <v>BODYPUMP и CX WORX14Весовые диски 7,5 кг</v>
      </c>
      <c r="E2658" s="15">
        <f t="shared" si="333"/>
        <v>14</v>
      </c>
      <c r="F2658" s="15">
        <v>24</v>
      </c>
      <c r="G2658" s="112"/>
      <c r="K2658">
        <f t="shared" si="334"/>
        <v>0.66666666666666663</v>
      </c>
    </row>
    <row r="2659" spans="1:11" x14ac:dyDescent="0.25">
      <c r="A2659" s="15" t="s">
        <v>58</v>
      </c>
      <c r="B2659" s="16">
        <v>14</v>
      </c>
      <c r="C2659" s="15" t="s">
        <v>76</v>
      </c>
      <c r="D2659" s="62" t="str">
        <f t="shared" si="326"/>
        <v>BODYPUMP и CX WORX14Весовые диски 10 кг</v>
      </c>
      <c r="E2659" s="15">
        <f t="shared" si="333"/>
        <v>14</v>
      </c>
      <c r="F2659" s="15">
        <v>24</v>
      </c>
      <c r="G2659" s="112"/>
      <c r="K2659">
        <f t="shared" si="334"/>
        <v>0.66666666666666663</v>
      </c>
    </row>
    <row r="2660" spans="1:11" x14ac:dyDescent="0.25">
      <c r="A2660" s="15" t="s">
        <v>58</v>
      </c>
      <c r="B2660" s="16">
        <v>14</v>
      </c>
      <c r="C2660" s="40" t="s">
        <v>78</v>
      </c>
      <c r="D2660" s="62" t="str">
        <f t="shared" si="326"/>
        <v>BODYPUMP и CX WORX14Амортизаторы SMARTBAND</v>
      </c>
      <c r="E2660" s="15">
        <f t="shared" si="333"/>
        <v>14</v>
      </c>
      <c r="F2660" s="15">
        <v>24</v>
      </c>
      <c r="G2660" s="112"/>
    </row>
    <row r="2661" spans="1:11" x14ac:dyDescent="0.25">
      <c r="A2661" s="15" t="s">
        <v>58</v>
      </c>
      <c r="B2661" s="16">
        <v>14</v>
      </c>
      <c r="C2661" s="40" t="s">
        <v>79</v>
      </c>
      <c r="D2661" s="62" t="str">
        <f t="shared" ref="D2661:D2724" si="335">A2661&amp;B2661&amp;C2661</f>
        <v>BODYPUMP и CX WORX14Амортизаторы SMARTBAND EXTREME</v>
      </c>
      <c r="E2661" s="15">
        <f>E2660*0.4</f>
        <v>5.6000000000000005</v>
      </c>
      <c r="F2661" s="15">
        <f>F2660*0.4</f>
        <v>9.6000000000000014</v>
      </c>
      <c r="G2661" s="112"/>
    </row>
    <row r="2662" spans="1:11" x14ac:dyDescent="0.25">
      <c r="A2662" s="15" t="s">
        <v>58</v>
      </c>
      <c r="B2662" s="16">
        <v>14</v>
      </c>
      <c r="C2662" s="40" t="s">
        <v>77</v>
      </c>
      <c r="D2662" s="62" t="str">
        <f t="shared" si="335"/>
        <v>BODYPUMP и CX WORX14Держатели Амортизаторов SMARTBAND RACK</v>
      </c>
      <c r="E2662" s="15">
        <v>2</v>
      </c>
      <c r="F2662" s="15">
        <v>4</v>
      </c>
      <c r="G2662" s="112"/>
    </row>
    <row r="2663" spans="1:11" x14ac:dyDescent="0.25">
      <c r="A2663" s="15" t="s">
        <v>58</v>
      </c>
      <c r="B2663" s="16">
        <v>14</v>
      </c>
      <c r="C2663" s="39" t="s">
        <v>81</v>
      </c>
      <c r="D2663" s="62" t="str">
        <f t="shared" si="335"/>
        <v xml:space="preserve">BODYPUMP и CX WORX14Степперы SMARTSTEP (и 4 подставки) x 1 на человека </v>
      </c>
      <c r="E2663" s="15">
        <f>E2651</f>
        <v>14</v>
      </c>
      <c r="F2663" s="15">
        <v>24</v>
      </c>
      <c r="G2663" s="112"/>
    </row>
    <row r="2664" spans="1:11" x14ac:dyDescent="0.25">
      <c r="A2664" s="15" t="s">
        <v>58</v>
      </c>
      <c r="B2664" s="16">
        <v>14</v>
      </c>
      <c r="C2664" s="40" t="s">
        <v>80</v>
      </c>
      <c r="D2664" s="62" t="str">
        <f t="shared" si="335"/>
        <v>BODYPUMP и CX WORX14Коврики MBX MAT</v>
      </c>
      <c r="E2664" s="18">
        <f>E2663</f>
        <v>14</v>
      </c>
      <c r="F2664" s="18">
        <f>F2663</f>
        <v>24</v>
      </c>
      <c r="G2664" s="27" t="s">
        <v>5</v>
      </c>
      <c r="H2664" s="11"/>
      <c r="I2664" s="11"/>
    </row>
    <row r="2665" spans="1:11" x14ac:dyDescent="0.25">
      <c r="A2665" s="15" t="s">
        <v>58</v>
      </c>
      <c r="B2665" s="16">
        <v>14</v>
      </c>
      <c r="C2665" s="40" t="s">
        <v>88</v>
      </c>
      <c r="D2665" s="62" t="str">
        <f t="shared" si="335"/>
        <v>BODYPUMP и CX WORX14Держатели ковриков MBX MAT RACK</v>
      </c>
      <c r="E2665" s="17">
        <v>1</v>
      </c>
      <c r="F2665" s="17">
        <v>1</v>
      </c>
      <c r="G2665" s="182" t="s">
        <v>13</v>
      </c>
      <c r="H2665" s="6"/>
      <c r="I2665" s="6"/>
      <c r="J2665" s="37"/>
    </row>
    <row r="2666" spans="1:11" x14ac:dyDescent="0.25">
      <c r="A2666" s="15" t="s">
        <v>58</v>
      </c>
      <c r="B2666" s="16">
        <v>13</v>
      </c>
      <c r="C2666" s="39" t="s">
        <v>83</v>
      </c>
      <c r="D2666" s="62" t="str">
        <f t="shared" si="335"/>
        <v>BODYPUMP и CX WORX13Грифы SMARTBAR</v>
      </c>
      <c r="E2666" s="15">
        <f>B2666</f>
        <v>13</v>
      </c>
      <c r="F2666" s="15">
        <v>24</v>
      </c>
      <c r="G2666" s="182"/>
      <c r="H2666" s="8" t="s">
        <v>7</v>
      </c>
      <c r="I2666" s="4" t="s">
        <v>11</v>
      </c>
      <c r="J2666" s="35" t="s">
        <v>11</v>
      </c>
    </row>
    <row r="2667" spans="1:11" x14ac:dyDescent="0.25">
      <c r="A2667" s="15" t="s">
        <v>58</v>
      </c>
      <c r="B2667" s="16">
        <v>13</v>
      </c>
      <c r="C2667" s="39" t="s">
        <v>82</v>
      </c>
      <c r="D2667" s="62" t="str">
        <f t="shared" si="335"/>
        <v>BODYPUMP и CX WORX13Наборы весовых дисков (2 x 1 кг + 2 x 2,5 кг + 2 x 5 кг)</v>
      </c>
      <c r="E2667" s="15">
        <f>E2666</f>
        <v>13</v>
      </c>
      <c r="F2667" s="15">
        <v>24</v>
      </c>
      <c r="G2667" s="182"/>
      <c r="H2667" s="8" t="s">
        <v>8</v>
      </c>
      <c r="I2667" s="4" t="s">
        <v>7</v>
      </c>
      <c r="J2667" s="35" t="s">
        <v>10</v>
      </c>
    </row>
    <row r="2668" spans="1:11" x14ac:dyDescent="0.25">
      <c r="A2668" s="15" t="s">
        <v>58</v>
      </c>
      <c r="B2668" s="16">
        <v>13</v>
      </c>
      <c r="C2668" s="15" t="s">
        <v>70</v>
      </c>
      <c r="D2668" s="62" t="str">
        <f t="shared" si="335"/>
        <v>BODYPUMP и CX WORX13Стойки</v>
      </c>
      <c r="E2668" s="15">
        <v>2</v>
      </c>
      <c r="F2668" s="15">
        <v>2</v>
      </c>
      <c r="G2668" s="182"/>
      <c r="H2668" s="8" t="s">
        <v>9</v>
      </c>
      <c r="I2668" s="4" t="s">
        <v>7</v>
      </c>
      <c r="J2668" s="35" t="s">
        <v>12</v>
      </c>
    </row>
    <row r="2669" spans="1:11" x14ac:dyDescent="0.25">
      <c r="A2669" s="15" t="s">
        <v>58</v>
      </c>
      <c r="B2669" s="16">
        <v>13</v>
      </c>
      <c r="C2669" s="15" t="s">
        <v>71</v>
      </c>
      <c r="D2669" s="62" t="str">
        <f t="shared" si="335"/>
        <v>BODYPUMP и CX WORX13Дополнительные весовые диски 1 кг</v>
      </c>
      <c r="E2669" s="15">
        <f>B2669</f>
        <v>13</v>
      </c>
      <c r="F2669" s="15">
        <v>24</v>
      </c>
      <c r="G2669" s="182"/>
      <c r="H2669" s="4" t="s">
        <v>10</v>
      </c>
      <c r="I2669" s="4" t="s">
        <v>11</v>
      </c>
      <c r="J2669" s="36" t="s">
        <v>10</v>
      </c>
      <c r="K2669">
        <f>F2669/$F$2336</f>
        <v>0.66666666666666663</v>
      </c>
    </row>
    <row r="2670" spans="1:11" x14ac:dyDescent="0.25">
      <c r="A2670" s="15" t="s">
        <v>58</v>
      </c>
      <c r="B2670" s="16">
        <v>13</v>
      </c>
      <c r="C2670" s="15" t="s">
        <v>72</v>
      </c>
      <c r="D2670" s="62" t="str">
        <f t="shared" si="335"/>
        <v>BODYPUMP и CX WORX13Дополнительные весовые диски 2,5 кг</v>
      </c>
      <c r="E2670" s="15">
        <f t="shared" ref="E2670:E2675" si="336">B2670</f>
        <v>13</v>
      </c>
      <c r="F2670" s="15">
        <v>24</v>
      </c>
      <c r="G2670" s="182"/>
      <c r="H2670" s="9" t="s">
        <v>17</v>
      </c>
      <c r="K2670">
        <f t="shared" ref="K2670:K2674" si="337">F2670/$F$2336</f>
        <v>0.66666666666666663</v>
      </c>
    </row>
    <row r="2671" spans="1:11" x14ac:dyDescent="0.25">
      <c r="A2671" s="15" t="s">
        <v>58</v>
      </c>
      <c r="B2671" s="16">
        <v>13</v>
      </c>
      <c r="C2671" s="15" t="s">
        <v>74</v>
      </c>
      <c r="D2671" s="62" t="str">
        <f t="shared" si="335"/>
        <v>BODYPUMP и CX WORX13Весовые диски 3,7 кг</v>
      </c>
      <c r="E2671" s="15">
        <f t="shared" si="336"/>
        <v>13</v>
      </c>
      <c r="F2671" s="15">
        <v>24</v>
      </c>
      <c r="G2671" s="182"/>
      <c r="K2671">
        <f t="shared" si="337"/>
        <v>0.66666666666666663</v>
      </c>
    </row>
    <row r="2672" spans="1:11" x14ac:dyDescent="0.25">
      <c r="A2672" s="15" t="s">
        <v>58</v>
      </c>
      <c r="B2672" s="16">
        <v>13</v>
      </c>
      <c r="C2672" s="15" t="s">
        <v>73</v>
      </c>
      <c r="D2672" s="62" t="str">
        <f t="shared" si="335"/>
        <v>BODYPUMP и CX WORX13Дополнительные весовые диски 5 кг</v>
      </c>
      <c r="E2672" s="15">
        <f t="shared" si="336"/>
        <v>13</v>
      </c>
      <c r="F2672" s="15">
        <v>24</v>
      </c>
      <c r="G2672" s="182"/>
      <c r="K2672">
        <f t="shared" si="337"/>
        <v>0.66666666666666663</v>
      </c>
    </row>
    <row r="2673" spans="1:11" x14ac:dyDescent="0.25">
      <c r="A2673" s="15" t="s">
        <v>58</v>
      </c>
      <c r="B2673" s="16">
        <v>13</v>
      </c>
      <c r="C2673" s="15" t="s">
        <v>75</v>
      </c>
      <c r="D2673" s="62" t="str">
        <f t="shared" si="335"/>
        <v>BODYPUMP и CX WORX13Весовые диски 7,5 кг</v>
      </c>
      <c r="E2673" s="15">
        <f t="shared" si="336"/>
        <v>13</v>
      </c>
      <c r="F2673" s="15">
        <v>24</v>
      </c>
      <c r="G2673" s="182"/>
      <c r="K2673">
        <f t="shared" si="337"/>
        <v>0.66666666666666663</v>
      </c>
    </row>
    <row r="2674" spans="1:11" x14ac:dyDescent="0.25">
      <c r="A2674" s="15" t="s">
        <v>58</v>
      </c>
      <c r="B2674" s="16">
        <v>13</v>
      </c>
      <c r="C2674" s="15" t="s">
        <v>76</v>
      </c>
      <c r="D2674" s="62" t="str">
        <f t="shared" si="335"/>
        <v>BODYPUMP и CX WORX13Весовые диски 10 кг</v>
      </c>
      <c r="E2674" s="15">
        <f t="shared" si="336"/>
        <v>13</v>
      </c>
      <c r="F2674" s="15">
        <v>24</v>
      </c>
      <c r="G2674" s="112"/>
      <c r="K2674">
        <f t="shared" si="337"/>
        <v>0.66666666666666663</v>
      </c>
    </row>
    <row r="2675" spans="1:11" x14ac:dyDescent="0.25">
      <c r="A2675" s="15" t="s">
        <v>58</v>
      </c>
      <c r="B2675" s="16">
        <v>13</v>
      </c>
      <c r="C2675" s="40" t="s">
        <v>78</v>
      </c>
      <c r="D2675" s="62" t="str">
        <f t="shared" si="335"/>
        <v>BODYPUMP и CX WORX13Амортизаторы SMARTBAND</v>
      </c>
      <c r="E2675" s="15">
        <f t="shared" si="336"/>
        <v>13</v>
      </c>
      <c r="F2675" s="15">
        <v>24</v>
      </c>
      <c r="G2675" s="112"/>
    </row>
    <row r="2676" spans="1:11" x14ac:dyDescent="0.25">
      <c r="A2676" s="15" t="s">
        <v>58</v>
      </c>
      <c r="B2676" s="16">
        <v>13</v>
      </c>
      <c r="C2676" s="40" t="s">
        <v>79</v>
      </c>
      <c r="D2676" s="62" t="str">
        <f t="shared" si="335"/>
        <v>BODYPUMP и CX WORX13Амортизаторы SMARTBAND EXTREME</v>
      </c>
      <c r="E2676" s="15">
        <f>E2675*0.4</f>
        <v>5.2</v>
      </c>
      <c r="F2676" s="15">
        <f>F2675*0.4</f>
        <v>9.6000000000000014</v>
      </c>
      <c r="G2676" s="112"/>
    </row>
    <row r="2677" spans="1:11" x14ac:dyDescent="0.25">
      <c r="A2677" s="15" t="s">
        <v>58</v>
      </c>
      <c r="B2677" s="16">
        <v>13</v>
      </c>
      <c r="C2677" s="40" t="s">
        <v>77</v>
      </c>
      <c r="D2677" s="62" t="str">
        <f t="shared" si="335"/>
        <v>BODYPUMP и CX WORX13Держатели Амортизаторов SMARTBAND RACK</v>
      </c>
      <c r="E2677" s="15">
        <v>2</v>
      </c>
      <c r="F2677" s="15">
        <v>4</v>
      </c>
      <c r="G2677" s="112"/>
    </row>
    <row r="2678" spans="1:11" x14ac:dyDescent="0.25">
      <c r="A2678" s="15" t="s">
        <v>58</v>
      </c>
      <c r="B2678" s="16">
        <v>13</v>
      </c>
      <c r="C2678" s="39" t="s">
        <v>81</v>
      </c>
      <c r="D2678" s="62" t="str">
        <f t="shared" si="335"/>
        <v xml:space="preserve">BODYPUMP и CX WORX13Степперы SMARTSTEP (и 4 подставки) x 1 на человека </v>
      </c>
      <c r="E2678" s="15">
        <f>E2666</f>
        <v>13</v>
      </c>
      <c r="F2678" s="15">
        <v>24</v>
      </c>
      <c r="G2678" s="112"/>
    </row>
    <row r="2679" spans="1:11" x14ac:dyDescent="0.25">
      <c r="A2679" s="15" t="s">
        <v>58</v>
      </c>
      <c r="B2679" s="16">
        <v>13</v>
      </c>
      <c r="C2679" s="40" t="s">
        <v>80</v>
      </c>
      <c r="D2679" s="62" t="str">
        <f t="shared" si="335"/>
        <v>BODYPUMP и CX WORX13Коврики MBX MAT</v>
      </c>
      <c r="E2679" s="18">
        <f>E2678</f>
        <v>13</v>
      </c>
      <c r="F2679" s="18">
        <f>F2678</f>
        <v>24</v>
      </c>
      <c r="G2679" s="27" t="s">
        <v>5</v>
      </c>
      <c r="H2679" s="11"/>
      <c r="I2679" s="11"/>
    </row>
    <row r="2680" spans="1:11" x14ac:dyDescent="0.25">
      <c r="A2680" s="15" t="s">
        <v>58</v>
      </c>
      <c r="B2680" s="16">
        <v>13</v>
      </c>
      <c r="C2680" s="40" t="s">
        <v>88</v>
      </c>
      <c r="D2680" s="62" t="str">
        <f t="shared" si="335"/>
        <v>BODYPUMP и CX WORX13Держатели ковриков MBX MAT RACK</v>
      </c>
      <c r="E2680" s="17">
        <v>1</v>
      </c>
      <c r="F2680" s="17">
        <v>1</v>
      </c>
      <c r="G2680" s="28" t="s">
        <v>5</v>
      </c>
      <c r="H2680" s="6"/>
      <c r="I2680" s="6"/>
      <c r="J2680" s="37"/>
    </row>
    <row r="2681" spans="1:11" x14ac:dyDescent="0.25">
      <c r="A2681" s="15" t="s">
        <v>58</v>
      </c>
      <c r="B2681" s="16">
        <v>12</v>
      </c>
      <c r="C2681" s="39" t="s">
        <v>83</v>
      </c>
      <c r="D2681" s="62" t="str">
        <f t="shared" si="335"/>
        <v>BODYPUMP и CX WORX12Грифы SMARTBAR</v>
      </c>
      <c r="E2681" s="15">
        <f>B2681</f>
        <v>12</v>
      </c>
      <c r="F2681" s="15">
        <v>12</v>
      </c>
      <c r="H2681" s="8" t="s">
        <v>7</v>
      </c>
      <c r="I2681" s="4" t="s">
        <v>11</v>
      </c>
      <c r="J2681" s="35" t="s">
        <v>11</v>
      </c>
    </row>
    <row r="2682" spans="1:11" x14ac:dyDescent="0.25">
      <c r="A2682" s="15" t="s">
        <v>58</v>
      </c>
      <c r="B2682" s="16">
        <v>12</v>
      </c>
      <c r="C2682" s="39" t="s">
        <v>82</v>
      </c>
      <c r="D2682" s="62" t="str">
        <f t="shared" si="335"/>
        <v>BODYPUMP и CX WORX12Наборы весовых дисков (2 x 1 кг + 2 x 2,5 кг + 2 x 5 кг)</v>
      </c>
      <c r="E2682" s="15">
        <f>E2681</f>
        <v>12</v>
      </c>
      <c r="F2682" s="15">
        <v>12</v>
      </c>
      <c r="H2682" s="8" t="s">
        <v>8</v>
      </c>
      <c r="I2682" s="4" t="s">
        <v>7</v>
      </c>
      <c r="J2682" s="35" t="s">
        <v>10</v>
      </c>
    </row>
    <row r="2683" spans="1:11" x14ac:dyDescent="0.25">
      <c r="A2683" s="15" t="s">
        <v>58</v>
      </c>
      <c r="B2683" s="16">
        <v>12</v>
      </c>
      <c r="C2683" s="15" t="s">
        <v>70</v>
      </c>
      <c r="D2683" s="62" t="str">
        <f t="shared" si="335"/>
        <v>BODYPUMP и CX WORX12Стойки</v>
      </c>
      <c r="E2683" s="15">
        <v>2</v>
      </c>
      <c r="F2683" s="15">
        <v>1</v>
      </c>
      <c r="H2683" s="8" t="s">
        <v>9</v>
      </c>
      <c r="I2683" s="4" t="s">
        <v>7</v>
      </c>
      <c r="J2683" s="35" t="s">
        <v>12</v>
      </c>
    </row>
    <row r="2684" spans="1:11" x14ac:dyDescent="0.25">
      <c r="A2684" s="15" t="s">
        <v>58</v>
      </c>
      <c r="B2684" s="16">
        <v>12</v>
      </c>
      <c r="C2684" s="15" t="s">
        <v>71</v>
      </c>
      <c r="D2684" s="62" t="str">
        <f t="shared" si="335"/>
        <v>BODYPUMP и CX WORX12Дополнительные весовые диски 1 кг</v>
      </c>
      <c r="E2684" s="15">
        <f>B2684</f>
        <v>12</v>
      </c>
      <c r="F2684" s="15">
        <v>12</v>
      </c>
      <c r="H2684" s="4" t="s">
        <v>10</v>
      </c>
      <c r="I2684" s="4" t="s">
        <v>11</v>
      </c>
      <c r="J2684" s="36" t="s">
        <v>10</v>
      </c>
      <c r="K2684">
        <f>F2684/$F$2336</f>
        <v>0.33333333333333331</v>
      </c>
    </row>
    <row r="2685" spans="1:11" x14ac:dyDescent="0.25">
      <c r="A2685" s="15" t="s">
        <v>58</v>
      </c>
      <c r="B2685" s="16">
        <v>12</v>
      </c>
      <c r="C2685" s="15" t="s">
        <v>72</v>
      </c>
      <c r="D2685" s="62" t="str">
        <f t="shared" si="335"/>
        <v>BODYPUMP и CX WORX12Дополнительные весовые диски 2,5 кг</v>
      </c>
      <c r="E2685" s="15">
        <f t="shared" ref="E2685:E2690" si="338">B2685</f>
        <v>12</v>
      </c>
      <c r="F2685" s="15">
        <v>12</v>
      </c>
      <c r="H2685" s="9" t="s">
        <v>17</v>
      </c>
      <c r="K2685">
        <f t="shared" ref="K2685:K2689" si="339">F2685/$F$2336</f>
        <v>0.33333333333333331</v>
      </c>
    </row>
    <row r="2686" spans="1:11" x14ac:dyDescent="0.25">
      <c r="A2686" s="15" t="s">
        <v>58</v>
      </c>
      <c r="B2686" s="16">
        <v>12</v>
      </c>
      <c r="C2686" s="15" t="s">
        <v>74</v>
      </c>
      <c r="D2686" s="62" t="str">
        <f t="shared" si="335"/>
        <v>BODYPUMP и CX WORX12Весовые диски 3,7 кг</v>
      </c>
      <c r="E2686" s="15">
        <f t="shared" si="338"/>
        <v>12</v>
      </c>
      <c r="F2686" s="15">
        <v>12</v>
      </c>
      <c r="K2686">
        <f t="shared" si="339"/>
        <v>0.33333333333333331</v>
      </c>
    </row>
    <row r="2687" spans="1:11" x14ac:dyDescent="0.25">
      <c r="A2687" s="15" t="s">
        <v>58</v>
      </c>
      <c r="B2687" s="16">
        <v>12</v>
      </c>
      <c r="C2687" s="15" t="s">
        <v>73</v>
      </c>
      <c r="D2687" s="62" t="str">
        <f t="shared" si="335"/>
        <v>BODYPUMP и CX WORX12Дополнительные весовые диски 5 кг</v>
      </c>
      <c r="E2687" s="15">
        <f t="shared" si="338"/>
        <v>12</v>
      </c>
      <c r="F2687" s="15">
        <v>12</v>
      </c>
      <c r="K2687">
        <f t="shared" si="339"/>
        <v>0.33333333333333331</v>
      </c>
    </row>
    <row r="2688" spans="1:11" x14ac:dyDescent="0.25">
      <c r="A2688" s="15" t="s">
        <v>58</v>
      </c>
      <c r="B2688" s="16">
        <v>12</v>
      </c>
      <c r="C2688" s="15" t="s">
        <v>75</v>
      </c>
      <c r="D2688" s="62" t="str">
        <f t="shared" si="335"/>
        <v>BODYPUMP и CX WORX12Весовые диски 7,5 кг</v>
      </c>
      <c r="E2688" s="15">
        <f t="shared" si="338"/>
        <v>12</v>
      </c>
      <c r="F2688" s="15">
        <v>12</v>
      </c>
      <c r="K2688">
        <f t="shared" si="339"/>
        <v>0.33333333333333331</v>
      </c>
    </row>
    <row r="2689" spans="1:11" x14ac:dyDescent="0.25">
      <c r="A2689" s="15" t="s">
        <v>58</v>
      </c>
      <c r="B2689" s="16">
        <v>12</v>
      </c>
      <c r="C2689" s="15" t="s">
        <v>76</v>
      </c>
      <c r="D2689" s="62" t="str">
        <f t="shared" si="335"/>
        <v>BODYPUMP и CX WORX12Весовые диски 10 кг</v>
      </c>
      <c r="E2689" s="15">
        <f t="shared" si="338"/>
        <v>12</v>
      </c>
      <c r="F2689" s="15">
        <v>12</v>
      </c>
      <c r="G2689" s="112"/>
      <c r="K2689">
        <f t="shared" si="339"/>
        <v>0.33333333333333331</v>
      </c>
    </row>
    <row r="2690" spans="1:11" x14ac:dyDescent="0.25">
      <c r="A2690" s="15" t="s">
        <v>58</v>
      </c>
      <c r="B2690" s="16">
        <v>12</v>
      </c>
      <c r="C2690" s="40" t="s">
        <v>78</v>
      </c>
      <c r="D2690" s="62" t="str">
        <f t="shared" si="335"/>
        <v>BODYPUMP и CX WORX12Амортизаторы SMARTBAND</v>
      </c>
      <c r="E2690" s="15">
        <f t="shared" si="338"/>
        <v>12</v>
      </c>
      <c r="F2690" s="15">
        <v>12</v>
      </c>
      <c r="G2690" s="112"/>
    </row>
    <row r="2691" spans="1:11" x14ac:dyDescent="0.25">
      <c r="A2691" s="15" t="s">
        <v>58</v>
      </c>
      <c r="B2691" s="16">
        <v>12</v>
      </c>
      <c r="C2691" s="40" t="s">
        <v>79</v>
      </c>
      <c r="D2691" s="62" t="str">
        <f t="shared" si="335"/>
        <v>BODYPUMP и CX WORX12Амортизаторы SMARTBAND EXTREME</v>
      </c>
      <c r="E2691" s="15">
        <f>E2690*0.4</f>
        <v>4.8000000000000007</v>
      </c>
      <c r="F2691" s="15">
        <f>F2690*0.4</f>
        <v>4.8000000000000007</v>
      </c>
      <c r="G2691" s="112"/>
    </row>
    <row r="2692" spans="1:11" x14ac:dyDescent="0.25">
      <c r="A2692" s="15" t="s">
        <v>58</v>
      </c>
      <c r="B2692" s="16">
        <v>12</v>
      </c>
      <c r="C2692" s="40" t="s">
        <v>77</v>
      </c>
      <c r="D2692" s="62" t="str">
        <f t="shared" si="335"/>
        <v>BODYPUMP и CX WORX12Держатели Амортизаторов SMARTBAND RACK</v>
      </c>
      <c r="E2692" s="15">
        <v>2</v>
      </c>
      <c r="F2692" s="15">
        <v>2</v>
      </c>
      <c r="G2692" s="112"/>
    </row>
    <row r="2693" spans="1:11" x14ac:dyDescent="0.25">
      <c r="A2693" s="15" t="s">
        <v>58</v>
      </c>
      <c r="B2693" s="16">
        <v>12</v>
      </c>
      <c r="C2693" s="39" t="s">
        <v>81</v>
      </c>
      <c r="D2693" s="62" t="str">
        <f t="shared" si="335"/>
        <v xml:space="preserve">BODYPUMP и CX WORX12Степперы SMARTSTEP (и 4 подставки) x 1 на человека </v>
      </c>
      <c r="E2693" s="15">
        <f>E2681</f>
        <v>12</v>
      </c>
      <c r="F2693" s="15">
        <v>12</v>
      </c>
      <c r="G2693" s="112"/>
    </row>
    <row r="2694" spans="1:11" x14ac:dyDescent="0.25">
      <c r="A2694" s="15" t="s">
        <v>58</v>
      </c>
      <c r="B2694" s="16">
        <v>12</v>
      </c>
      <c r="C2694" s="40" t="s">
        <v>80</v>
      </c>
      <c r="D2694" s="62" t="str">
        <f t="shared" si="335"/>
        <v>BODYPUMP и CX WORX12Коврики MBX MAT</v>
      </c>
      <c r="E2694" s="18">
        <f>E2693</f>
        <v>12</v>
      </c>
      <c r="F2694" s="18">
        <v>12</v>
      </c>
      <c r="G2694" s="27" t="s">
        <v>5</v>
      </c>
      <c r="H2694" s="11"/>
      <c r="I2694" s="11"/>
    </row>
    <row r="2695" spans="1:11" x14ac:dyDescent="0.25">
      <c r="A2695" s="15" t="s">
        <v>58</v>
      </c>
      <c r="B2695" s="16">
        <v>12</v>
      </c>
      <c r="C2695" s="40" t="s">
        <v>88</v>
      </c>
      <c r="D2695" s="62" t="str">
        <f t="shared" si="335"/>
        <v>BODYPUMP и CX WORX12Держатели ковриков MBX MAT RACK</v>
      </c>
      <c r="E2695" s="17">
        <v>1</v>
      </c>
      <c r="F2695" s="17">
        <v>1</v>
      </c>
      <c r="G2695" s="28" t="s">
        <v>5</v>
      </c>
      <c r="H2695" s="6"/>
      <c r="I2695" s="6"/>
      <c r="J2695" s="37"/>
    </row>
    <row r="2696" spans="1:11" x14ac:dyDescent="0.25">
      <c r="A2696" s="15" t="s">
        <v>58</v>
      </c>
      <c r="B2696" s="16">
        <v>11</v>
      </c>
      <c r="C2696" s="39" t="s">
        <v>83</v>
      </c>
      <c r="D2696" s="62" t="str">
        <f t="shared" si="335"/>
        <v>BODYPUMP и CX WORX11Грифы SMARTBAR</v>
      </c>
      <c r="E2696" s="15">
        <f>B2696</f>
        <v>11</v>
      </c>
      <c r="F2696" s="15">
        <v>12</v>
      </c>
      <c r="H2696" s="8" t="s">
        <v>7</v>
      </c>
      <c r="I2696" s="4" t="s">
        <v>11</v>
      </c>
      <c r="J2696" s="35" t="s">
        <v>11</v>
      </c>
    </row>
    <row r="2697" spans="1:11" x14ac:dyDescent="0.25">
      <c r="A2697" s="15" t="s">
        <v>58</v>
      </c>
      <c r="B2697" s="16">
        <v>11</v>
      </c>
      <c r="C2697" s="39" t="s">
        <v>82</v>
      </c>
      <c r="D2697" s="62" t="str">
        <f t="shared" si="335"/>
        <v>BODYPUMP и CX WORX11Наборы весовых дисков (2 x 1 кг + 2 x 2,5 кг + 2 x 5 кг)</v>
      </c>
      <c r="E2697" s="15">
        <f>E2696</f>
        <v>11</v>
      </c>
      <c r="F2697" s="15">
        <v>12</v>
      </c>
      <c r="H2697" s="8" t="s">
        <v>8</v>
      </c>
      <c r="I2697" s="4" t="s">
        <v>7</v>
      </c>
      <c r="J2697" s="35" t="s">
        <v>10</v>
      </c>
    </row>
    <row r="2698" spans="1:11" x14ac:dyDescent="0.25">
      <c r="A2698" s="15" t="s">
        <v>58</v>
      </c>
      <c r="B2698" s="16">
        <v>11</v>
      </c>
      <c r="C2698" s="15" t="s">
        <v>70</v>
      </c>
      <c r="D2698" s="62" t="str">
        <f t="shared" si="335"/>
        <v>BODYPUMP и CX WORX11Стойки</v>
      </c>
      <c r="E2698" s="15">
        <v>2</v>
      </c>
      <c r="F2698" s="15">
        <v>1</v>
      </c>
      <c r="H2698" s="8" t="s">
        <v>9</v>
      </c>
      <c r="I2698" s="4" t="s">
        <v>7</v>
      </c>
      <c r="J2698" s="35" t="s">
        <v>12</v>
      </c>
    </row>
    <row r="2699" spans="1:11" x14ac:dyDescent="0.25">
      <c r="A2699" s="15" t="s">
        <v>58</v>
      </c>
      <c r="B2699" s="16">
        <v>11</v>
      </c>
      <c r="C2699" s="15" t="s">
        <v>71</v>
      </c>
      <c r="D2699" s="62" t="str">
        <f t="shared" si="335"/>
        <v>BODYPUMP и CX WORX11Дополнительные весовые диски 1 кг</v>
      </c>
      <c r="E2699" s="15">
        <f>B2699</f>
        <v>11</v>
      </c>
      <c r="F2699" s="15">
        <v>12</v>
      </c>
      <c r="H2699" s="4" t="s">
        <v>10</v>
      </c>
      <c r="I2699" s="4" t="s">
        <v>11</v>
      </c>
      <c r="J2699" s="36" t="s">
        <v>10</v>
      </c>
      <c r="K2699">
        <f>F2699/$F$2336</f>
        <v>0.33333333333333331</v>
      </c>
    </row>
    <row r="2700" spans="1:11" x14ac:dyDescent="0.25">
      <c r="A2700" s="15" t="s">
        <v>58</v>
      </c>
      <c r="B2700" s="16">
        <v>11</v>
      </c>
      <c r="C2700" s="15" t="s">
        <v>72</v>
      </c>
      <c r="D2700" s="62" t="str">
        <f t="shared" si="335"/>
        <v>BODYPUMP и CX WORX11Дополнительные весовые диски 2,5 кг</v>
      </c>
      <c r="E2700" s="15">
        <f t="shared" ref="E2700:E2705" si="340">B2700</f>
        <v>11</v>
      </c>
      <c r="F2700" s="15">
        <v>12</v>
      </c>
      <c r="H2700" s="9" t="s">
        <v>17</v>
      </c>
      <c r="K2700">
        <f t="shared" ref="K2700:K2704" si="341">F2700/$F$2336</f>
        <v>0.33333333333333331</v>
      </c>
    </row>
    <row r="2701" spans="1:11" x14ac:dyDescent="0.25">
      <c r="A2701" s="15" t="s">
        <v>58</v>
      </c>
      <c r="B2701" s="16">
        <v>11</v>
      </c>
      <c r="C2701" s="15" t="s">
        <v>74</v>
      </c>
      <c r="D2701" s="62" t="str">
        <f t="shared" si="335"/>
        <v>BODYPUMP и CX WORX11Весовые диски 3,7 кг</v>
      </c>
      <c r="E2701" s="15">
        <f t="shared" si="340"/>
        <v>11</v>
      </c>
      <c r="F2701" s="15">
        <v>12</v>
      </c>
      <c r="K2701">
        <f t="shared" si="341"/>
        <v>0.33333333333333331</v>
      </c>
    </row>
    <row r="2702" spans="1:11" x14ac:dyDescent="0.25">
      <c r="A2702" s="15" t="s">
        <v>58</v>
      </c>
      <c r="B2702" s="16">
        <v>11</v>
      </c>
      <c r="C2702" s="15" t="s">
        <v>73</v>
      </c>
      <c r="D2702" s="62" t="str">
        <f t="shared" si="335"/>
        <v>BODYPUMP и CX WORX11Дополнительные весовые диски 5 кг</v>
      </c>
      <c r="E2702" s="15">
        <f t="shared" si="340"/>
        <v>11</v>
      </c>
      <c r="F2702" s="15">
        <v>12</v>
      </c>
      <c r="K2702">
        <f t="shared" si="341"/>
        <v>0.33333333333333331</v>
      </c>
    </row>
    <row r="2703" spans="1:11" x14ac:dyDescent="0.25">
      <c r="A2703" s="15" t="s">
        <v>58</v>
      </c>
      <c r="B2703" s="16">
        <v>11</v>
      </c>
      <c r="C2703" s="15" t="s">
        <v>75</v>
      </c>
      <c r="D2703" s="62" t="str">
        <f t="shared" si="335"/>
        <v>BODYPUMP и CX WORX11Весовые диски 7,5 кг</v>
      </c>
      <c r="E2703" s="15">
        <f t="shared" si="340"/>
        <v>11</v>
      </c>
      <c r="F2703" s="15">
        <v>12</v>
      </c>
      <c r="K2703">
        <f t="shared" si="341"/>
        <v>0.33333333333333331</v>
      </c>
    </row>
    <row r="2704" spans="1:11" x14ac:dyDescent="0.25">
      <c r="A2704" s="15" t="s">
        <v>58</v>
      </c>
      <c r="B2704" s="16">
        <v>11</v>
      </c>
      <c r="C2704" s="15" t="s">
        <v>76</v>
      </c>
      <c r="D2704" s="62" t="str">
        <f t="shared" si="335"/>
        <v>BODYPUMP и CX WORX11Весовые диски 10 кг</v>
      </c>
      <c r="E2704" s="15">
        <f t="shared" si="340"/>
        <v>11</v>
      </c>
      <c r="F2704" s="15">
        <v>12</v>
      </c>
      <c r="G2704" s="112"/>
      <c r="K2704">
        <f t="shared" si="341"/>
        <v>0.33333333333333331</v>
      </c>
    </row>
    <row r="2705" spans="1:11" x14ac:dyDescent="0.25">
      <c r="A2705" s="15" t="s">
        <v>58</v>
      </c>
      <c r="B2705" s="16">
        <v>11</v>
      </c>
      <c r="C2705" s="40" t="s">
        <v>78</v>
      </c>
      <c r="D2705" s="62" t="str">
        <f t="shared" si="335"/>
        <v>BODYPUMP и CX WORX11Амортизаторы SMARTBAND</v>
      </c>
      <c r="E2705" s="15">
        <f t="shared" si="340"/>
        <v>11</v>
      </c>
      <c r="F2705" s="15">
        <v>12</v>
      </c>
      <c r="G2705" s="112"/>
    </row>
    <row r="2706" spans="1:11" x14ac:dyDescent="0.25">
      <c r="A2706" s="15" t="s">
        <v>58</v>
      </c>
      <c r="B2706" s="16">
        <v>11</v>
      </c>
      <c r="C2706" s="40" t="s">
        <v>79</v>
      </c>
      <c r="D2706" s="62" t="str">
        <f t="shared" si="335"/>
        <v>BODYPUMP и CX WORX11Амортизаторы SMARTBAND EXTREME</v>
      </c>
      <c r="E2706" s="15">
        <f>E2705*0.4</f>
        <v>4.4000000000000004</v>
      </c>
      <c r="F2706" s="15">
        <f>F2705*0.4</f>
        <v>4.8000000000000007</v>
      </c>
      <c r="G2706" s="112"/>
    </row>
    <row r="2707" spans="1:11" x14ac:dyDescent="0.25">
      <c r="A2707" s="15" t="s">
        <v>58</v>
      </c>
      <c r="B2707" s="16">
        <v>11</v>
      </c>
      <c r="C2707" s="40" t="s">
        <v>77</v>
      </c>
      <c r="D2707" s="62" t="str">
        <f t="shared" si="335"/>
        <v>BODYPUMP и CX WORX11Держатели Амортизаторов SMARTBAND RACK</v>
      </c>
      <c r="E2707" s="15">
        <v>2</v>
      </c>
      <c r="F2707" s="15">
        <v>2</v>
      </c>
      <c r="G2707" s="112"/>
    </row>
    <row r="2708" spans="1:11" x14ac:dyDescent="0.25">
      <c r="A2708" s="15" t="s">
        <v>58</v>
      </c>
      <c r="B2708" s="16">
        <v>11</v>
      </c>
      <c r="C2708" s="39" t="s">
        <v>81</v>
      </c>
      <c r="D2708" s="62" t="str">
        <f t="shared" si="335"/>
        <v xml:space="preserve">BODYPUMP и CX WORX11Степперы SMARTSTEP (и 4 подставки) x 1 на человека </v>
      </c>
      <c r="E2708" s="15">
        <f>E2696</f>
        <v>11</v>
      </c>
      <c r="F2708" s="15">
        <v>12</v>
      </c>
      <c r="G2708" s="112"/>
    </row>
    <row r="2709" spans="1:11" x14ac:dyDescent="0.25">
      <c r="A2709" s="15" t="s">
        <v>58</v>
      </c>
      <c r="B2709" s="16">
        <v>11</v>
      </c>
      <c r="C2709" s="40" t="s">
        <v>80</v>
      </c>
      <c r="D2709" s="62" t="str">
        <f t="shared" si="335"/>
        <v>BODYPUMP и CX WORX11Коврики MBX MAT</v>
      </c>
      <c r="E2709" s="18">
        <f>E2708</f>
        <v>11</v>
      </c>
      <c r="F2709" s="18">
        <v>12</v>
      </c>
      <c r="G2709" s="27" t="s">
        <v>5</v>
      </c>
      <c r="H2709" s="11"/>
      <c r="I2709" s="11"/>
    </row>
    <row r="2710" spans="1:11" x14ac:dyDescent="0.25">
      <c r="A2710" s="15" t="s">
        <v>58</v>
      </c>
      <c r="B2710" s="16">
        <v>11</v>
      </c>
      <c r="C2710" s="40" t="s">
        <v>88</v>
      </c>
      <c r="D2710" s="62" t="str">
        <f t="shared" si="335"/>
        <v>BODYPUMP и CX WORX11Держатели ковриков MBX MAT RACK</v>
      </c>
      <c r="E2710" s="17">
        <v>1</v>
      </c>
      <c r="F2710" s="17">
        <v>1</v>
      </c>
      <c r="G2710" s="28" t="s">
        <v>5</v>
      </c>
      <c r="H2710" s="6"/>
      <c r="I2710" s="6"/>
      <c r="J2710" s="37"/>
    </row>
    <row r="2711" spans="1:11" x14ac:dyDescent="0.25">
      <c r="A2711" s="15" t="s">
        <v>58</v>
      </c>
      <c r="B2711" s="16">
        <v>10</v>
      </c>
      <c r="C2711" s="39" t="s">
        <v>83</v>
      </c>
      <c r="D2711" s="62" t="str">
        <f t="shared" si="335"/>
        <v>BODYPUMP и CX WORX10Грифы SMARTBAR</v>
      </c>
      <c r="E2711" s="15">
        <f>B2711</f>
        <v>10</v>
      </c>
      <c r="F2711" s="15">
        <v>12</v>
      </c>
      <c r="H2711" s="8" t="s">
        <v>7</v>
      </c>
      <c r="I2711" s="4" t="s">
        <v>11</v>
      </c>
      <c r="J2711" s="35" t="s">
        <v>11</v>
      </c>
    </row>
    <row r="2712" spans="1:11" x14ac:dyDescent="0.25">
      <c r="A2712" s="15" t="s">
        <v>58</v>
      </c>
      <c r="B2712" s="16">
        <v>10</v>
      </c>
      <c r="C2712" s="39" t="s">
        <v>82</v>
      </c>
      <c r="D2712" s="62" t="str">
        <f t="shared" si="335"/>
        <v>BODYPUMP и CX WORX10Наборы весовых дисков (2 x 1 кг + 2 x 2,5 кг + 2 x 5 кг)</v>
      </c>
      <c r="E2712" s="15">
        <f>E2711</f>
        <v>10</v>
      </c>
      <c r="F2712" s="15">
        <v>12</v>
      </c>
      <c r="H2712" s="8" t="s">
        <v>8</v>
      </c>
      <c r="I2712" s="4" t="s">
        <v>7</v>
      </c>
      <c r="J2712" s="35" t="s">
        <v>10</v>
      </c>
    </row>
    <row r="2713" spans="1:11" x14ac:dyDescent="0.25">
      <c r="A2713" s="15" t="s">
        <v>58</v>
      </c>
      <c r="B2713" s="16">
        <v>10</v>
      </c>
      <c r="C2713" s="15" t="s">
        <v>70</v>
      </c>
      <c r="D2713" s="62" t="str">
        <f t="shared" si="335"/>
        <v>BODYPUMP и CX WORX10Стойки</v>
      </c>
      <c r="E2713" s="15">
        <v>2</v>
      </c>
      <c r="F2713" s="15">
        <v>1</v>
      </c>
      <c r="H2713" s="8" t="s">
        <v>9</v>
      </c>
      <c r="I2713" s="4" t="s">
        <v>7</v>
      </c>
      <c r="J2713" s="35" t="s">
        <v>12</v>
      </c>
    </row>
    <row r="2714" spans="1:11" x14ac:dyDescent="0.25">
      <c r="A2714" s="15" t="s">
        <v>58</v>
      </c>
      <c r="B2714" s="16">
        <v>10</v>
      </c>
      <c r="C2714" s="15" t="s">
        <v>71</v>
      </c>
      <c r="D2714" s="62" t="str">
        <f t="shared" si="335"/>
        <v>BODYPUMP и CX WORX10Дополнительные весовые диски 1 кг</v>
      </c>
      <c r="E2714" s="15">
        <f>B2714</f>
        <v>10</v>
      </c>
      <c r="F2714" s="15">
        <v>12</v>
      </c>
      <c r="H2714" s="4" t="s">
        <v>10</v>
      </c>
      <c r="I2714" s="4" t="s">
        <v>11</v>
      </c>
      <c r="J2714" s="36" t="s">
        <v>10</v>
      </c>
      <c r="K2714">
        <f>F2714/$F$2336</f>
        <v>0.33333333333333331</v>
      </c>
    </row>
    <row r="2715" spans="1:11" x14ac:dyDescent="0.25">
      <c r="A2715" s="15" t="s">
        <v>58</v>
      </c>
      <c r="B2715" s="16">
        <v>10</v>
      </c>
      <c r="C2715" s="15" t="s">
        <v>72</v>
      </c>
      <c r="D2715" s="62" t="str">
        <f t="shared" si="335"/>
        <v>BODYPUMP и CX WORX10Дополнительные весовые диски 2,5 кг</v>
      </c>
      <c r="E2715" s="15">
        <f t="shared" ref="E2715:E2720" si="342">B2715</f>
        <v>10</v>
      </c>
      <c r="F2715" s="15">
        <v>12</v>
      </c>
      <c r="H2715" s="9" t="s">
        <v>17</v>
      </c>
      <c r="K2715">
        <f t="shared" ref="K2715:K2719" si="343">F2715/$F$2336</f>
        <v>0.33333333333333331</v>
      </c>
    </row>
    <row r="2716" spans="1:11" x14ac:dyDescent="0.25">
      <c r="A2716" s="15" t="s">
        <v>58</v>
      </c>
      <c r="B2716" s="16">
        <v>10</v>
      </c>
      <c r="C2716" s="15" t="s">
        <v>74</v>
      </c>
      <c r="D2716" s="62" t="str">
        <f t="shared" si="335"/>
        <v>BODYPUMP и CX WORX10Весовые диски 3,7 кг</v>
      </c>
      <c r="E2716" s="15">
        <f t="shared" si="342"/>
        <v>10</v>
      </c>
      <c r="F2716" s="15">
        <v>12</v>
      </c>
      <c r="K2716">
        <f t="shared" si="343"/>
        <v>0.33333333333333331</v>
      </c>
    </row>
    <row r="2717" spans="1:11" x14ac:dyDescent="0.25">
      <c r="A2717" s="15" t="s">
        <v>58</v>
      </c>
      <c r="B2717" s="16">
        <v>10</v>
      </c>
      <c r="C2717" s="15" t="s">
        <v>73</v>
      </c>
      <c r="D2717" s="62" t="str">
        <f t="shared" si="335"/>
        <v>BODYPUMP и CX WORX10Дополнительные весовые диски 5 кг</v>
      </c>
      <c r="E2717" s="15">
        <f t="shared" si="342"/>
        <v>10</v>
      </c>
      <c r="F2717" s="15">
        <v>12</v>
      </c>
      <c r="K2717">
        <f t="shared" si="343"/>
        <v>0.33333333333333331</v>
      </c>
    </row>
    <row r="2718" spans="1:11" x14ac:dyDescent="0.25">
      <c r="A2718" s="15" t="s">
        <v>58</v>
      </c>
      <c r="B2718" s="16">
        <v>10</v>
      </c>
      <c r="C2718" s="15" t="s">
        <v>75</v>
      </c>
      <c r="D2718" s="62" t="str">
        <f t="shared" si="335"/>
        <v>BODYPUMP и CX WORX10Весовые диски 7,5 кг</v>
      </c>
      <c r="E2718" s="15">
        <f t="shared" si="342"/>
        <v>10</v>
      </c>
      <c r="F2718" s="15">
        <v>12</v>
      </c>
      <c r="K2718">
        <f t="shared" si="343"/>
        <v>0.33333333333333331</v>
      </c>
    </row>
    <row r="2719" spans="1:11" x14ac:dyDescent="0.25">
      <c r="A2719" s="15" t="s">
        <v>58</v>
      </c>
      <c r="B2719" s="16">
        <v>10</v>
      </c>
      <c r="C2719" s="15" t="s">
        <v>76</v>
      </c>
      <c r="D2719" s="62" t="str">
        <f t="shared" si="335"/>
        <v>BODYPUMP и CX WORX10Весовые диски 10 кг</v>
      </c>
      <c r="E2719" s="15">
        <f t="shared" si="342"/>
        <v>10</v>
      </c>
      <c r="F2719" s="15">
        <v>12</v>
      </c>
      <c r="G2719" s="112"/>
      <c r="K2719">
        <f t="shared" si="343"/>
        <v>0.33333333333333331</v>
      </c>
    </row>
    <row r="2720" spans="1:11" x14ac:dyDescent="0.25">
      <c r="A2720" s="15" t="s">
        <v>58</v>
      </c>
      <c r="B2720" s="16">
        <v>10</v>
      </c>
      <c r="C2720" s="40" t="s">
        <v>78</v>
      </c>
      <c r="D2720" s="62" t="str">
        <f t="shared" si="335"/>
        <v>BODYPUMP и CX WORX10Амортизаторы SMARTBAND</v>
      </c>
      <c r="E2720" s="15">
        <f t="shared" si="342"/>
        <v>10</v>
      </c>
      <c r="F2720" s="15">
        <v>12</v>
      </c>
      <c r="G2720" s="112"/>
    </row>
    <row r="2721" spans="1:11" x14ac:dyDescent="0.25">
      <c r="A2721" s="15" t="s">
        <v>58</v>
      </c>
      <c r="B2721" s="16">
        <v>10</v>
      </c>
      <c r="C2721" s="40" t="s">
        <v>79</v>
      </c>
      <c r="D2721" s="62" t="str">
        <f t="shared" si="335"/>
        <v>BODYPUMP и CX WORX10Амортизаторы SMARTBAND EXTREME</v>
      </c>
      <c r="E2721" s="15">
        <f>E2720*0.4</f>
        <v>4</v>
      </c>
      <c r="F2721" s="15">
        <f>F2720*0.4</f>
        <v>4.8000000000000007</v>
      </c>
      <c r="G2721" s="112"/>
    </row>
    <row r="2722" spans="1:11" x14ac:dyDescent="0.25">
      <c r="A2722" s="15" t="s">
        <v>58</v>
      </c>
      <c r="B2722" s="16">
        <v>10</v>
      </c>
      <c r="C2722" s="40" t="s">
        <v>77</v>
      </c>
      <c r="D2722" s="62" t="str">
        <f t="shared" si="335"/>
        <v>BODYPUMP и CX WORX10Держатели Амортизаторов SMARTBAND RACK</v>
      </c>
      <c r="E2722" s="15">
        <v>2</v>
      </c>
      <c r="F2722" s="15">
        <v>2</v>
      </c>
      <c r="G2722" s="112"/>
    </row>
    <row r="2723" spans="1:11" x14ac:dyDescent="0.25">
      <c r="A2723" s="15" t="s">
        <v>58</v>
      </c>
      <c r="B2723" s="16">
        <v>10</v>
      </c>
      <c r="C2723" s="39" t="s">
        <v>81</v>
      </c>
      <c r="D2723" s="62" t="str">
        <f t="shared" si="335"/>
        <v xml:space="preserve">BODYPUMP и CX WORX10Степперы SMARTSTEP (и 4 подставки) x 1 на человека </v>
      </c>
      <c r="E2723" s="15">
        <f>E2711</f>
        <v>10</v>
      </c>
      <c r="F2723" s="15">
        <v>12</v>
      </c>
      <c r="G2723" s="112"/>
    </row>
    <row r="2724" spans="1:11" x14ac:dyDescent="0.25">
      <c r="A2724" s="15" t="s">
        <v>58</v>
      </c>
      <c r="B2724" s="16">
        <v>10</v>
      </c>
      <c r="C2724" s="40" t="s">
        <v>80</v>
      </c>
      <c r="D2724" s="62" t="str">
        <f t="shared" si="335"/>
        <v>BODYPUMP и CX WORX10Коврики MBX MAT</v>
      </c>
      <c r="E2724" s="18">
        <f>E2723</f>
        <v>10</v>
      </c>
      <c r="F2724" s="18">
        <v>12</v>
      </c>
      <c r="G2724" s="27" t="s">
        <v>5</v>
      </c>
      <c r="H2724" s="11"/>
      <c r="I2724" s="11"/>
    </row>
    <row r="2725" spans="1:11" x14ac:dyDescent="0.25">
      <c r="A2725" s="15" t="s">
        <v>58</v>
      </c>
      <c r="B2725" s="16">
        <v>10</v>
      </c>
      <c r="C2725" s="40" t="s">
        <v>88</v>
      </c>
      <c r="D2725" s="62" t="str">
        <f t="shared" ref="D2725:D2788" si="344">A2725&amp;B2725&amp;C2725</f>
        <v>BODYPUMP и CX WORX10Держатели ковриков MBX MAT RACK</v>
      </c>
      <c r="E2725" s="17">
        <v>1</v>
      </c>
      <c r="F2725" s="17">
        <v>1</v>
      </c>
      <c r="G2725" s="28" t="s">
        <v>5</v>
      </c>
      <c r="H2725" s="6"/>
      <c r="I2725" s="6"/>
      <c r="J2725" s="37"/>
    </row>
    <row r="2726" spans="1:11" x14ac:dyDescent="0.25">
      <c r="A2726" s="15" t="s">
        <v>58</v>
      </c>
      <c r="B2726" s="16">
        <v>9</v>
      </c>
      <c r="C2726" s="39" t="s">
        <v>83</v>
      </c>
      <c r="D2726" s="62" t="str">
        <f t="shared" si="344"/>
        <v>BODYPUMP и CX WORX9Грифы SMARTBAR</v>
      </c>
      <c r="E2726" s="15">
        <f>B2726</f>
        <v>9</v>
      </c>
      <c r="F2726" s="15">
        <v>12</v>
      </c>
      <c r="H2726" s="8" t="s">
        <v>7</v>
      </c>
      <c r="I2726" s="4" t="s">
        <v>11</v>
      </c>
      <c r="J2726" s="35" t="s">
        <v>11</v>
      </c>
    </row>
    <row r="2727" spans="1:11" x14ac:dyDescent="0.25">
      <c r="A2727" s="15" t="s">
        <v>58</v>
      </c>
      <c r="B2727" s="16">
        <v>9</v>
      </c>
      <c r="C2727" s="39" t="s">
        <v>82</v>
      </c>
      <c r="D2727" s="62" t="str">
        <f t="shared" si="344"/>
        <v>BODYPUMP и CX WORX9Наборы весовых дисков (2 x 1 кг + 2 x 2,5 кг + 2 x 5 кг)</v>
      </c>
      <c r="E2727" s="15">
        <f>E2726</f>
        <v>9</v>
      </c>
      <c r="F2727" s="15">
        <v>12</v>
      </c>
      <c r="H2727" s="8" t="s">
        <v>8</v>
      </c>
      <c r="I2727" s="4" t="s">
        <v>7</v>
      </c>
      <c r="J2727" s="35" t="s">
        <v>10</v>
      </c>
    </row>
    <row r="2728" spans="1:11" x14ac:dyDescent="0.25">
      <c r="A2728" s="15" t="s">
        <v>58</v>
      </c>
      <c r="B2728" s="16">
        <v>9</v>
      </c>
      <c r="C2728" s="15" t="s">
        <v>70</v>
      </c>
      <c r="D2728" s="62" t="str">
        <f t="shared" si="344"/>
        <v>BODYPUMP и CX WORX9Стойки</v>
      </c>
      <c r="E2728" s="15">
        <v>2</v>
      </c>
      <c r="F2728" s="15">
        <v>1</v>
      </c>
      <c r="H2728" s="8" t="s">
        <v>9</v>
      </c>
      <c r="I2728" s="4" t="s">
        <v>7</v>
      </c>
      <c r="J2728" s="35" t="s">
        <v>12</v>
      </c>
    </row>
    <row r="2729" spans="1:11" x14ac:dyDescent="0.25">
      <c r="A2729" s="15" t="s">
        <v>58</v>
      </c>
      <c r="B2729" s="16">
        <v>9</v>
      </c>
      <c r="C2729" s="15" t="s">
        <v>71</v>
      </c>
      <c r="D2729" s="62" t="str">
        <f t="shared" si="344"/>
        <v>BODYPUMP и CX WORX9Дополнительные весовые диски 1 кг</v>
      </c>
      <c r="E2729" s="15">
        <f>B2729</f>
        <v>9</v>
      </c>
      <c r="F2729" s="15">
        <v>12</v>
      </c>
      <c r="H2729" s="4" t="s">
        <v>10</v>
      </c>
      <c r="I2729" s="4" t="s">
        <v>11</v>
      </c>
      <c r="J2729" s="36" t="s">
        <v>10</v>
      </c>
      <c r="K2729">
        <f>F2729/$F$2336</f>
        <v>0.33333333333333331</v>
      </c>
    </row>
    <row r="2730" spans="1:11" x14ac:dyDescent="0.25">
      <c r="A2730" s="15" t="s">
        <v>58</v>
      </c>
      <c r="B2730" s="16">
        <v>9</v>
      </c>
      <c r="C2730" s="15" t="s">
        <v>72</v>
      </c>
      <c r="D2730" s="62" t="str">
        <f t="shared" si="344"/>
        <v>BODYPUMP и CX WORX9Дополнительные весовые диски 2,5 кг</v>
      </c>
      <c r="E2730" s="15">
        <f t="shared" ref="E2730:E2735" si="345">B2730</f>
        <v>9</v>
      </c>
      <c r="F2730" s="15">
        <v>12</v>
      </c>
      <c r="H2730" s="9" t="s">
        <v>17</v>
      </c>
      <c r="K2730">
        <f t="shared" ref="K2730:K2734" si="346">F2730/$F$2336</f>
        <v>0.33333333333333331</v>
      </c>
    </row>
    <row r="2731" spans="1:11" x14ac:dyDescent="0.25">
      <c r="A2731" s="15" t="s">
        <v>58</v>
      </c>
      <c r="B2731" s="16">
        <v>9</v>
      </c>
      <c r="C2731" s="15" t="s">
        <v>74</v>
      </c>
      <c r="D2731" s="62" t="str">
        <f t="shared" si="344"/>
        <v>BODYPUMP и CX WORX9Весовые диски 3,7 кг</v>
      </c>
      <c r="E2731" s="15">
        <f t="shared" si="345"/>
        <v>9</v>
      </c>
      <c r="F2731" s="15">
        <v>12</v>
      </c>
      <c r="K2731">
        <f t="shared" si="346"/>
        <v>0.33333333333333331</v>
      </c>
    </row>
    <row r="2732" spans="1:11" x14ac:dyDescent="0.25">
      <c r="A2732" s="15" t="s">
        <v>58</v>
      </c>
      <c r="B2732" s="16">
        <v>9</v>
      </c>
      <c r="C2732" s="15" t="s">
        <v>73</v>
      </c>
      <c r="D2732" s="62" t="str">
        <f t="shared" si="344"/>
        <v>BODYPUMP и CX WORX9Дополнительные весовые диски 5 кг</v>
      </c>
      <c r="E2732" s="15">
        <f t="shared" si="345"/>
        <v>9</v>
      </c>
      <c r="F2732" s="15">
        <v>12</v>
      </c>
      <c r="K2732">
        <f t="shared" si="346"/>
        <v>0.33333333333333331</v>
      </c>
    </row>
    <row r="2733" spans="1:11" x14ac:dyDescent="0.25">
      <c r="A2733" s="15" t="s">
        <v>58</v>
      </c>
      <c r="B2733" s="16">
        <v>9</v>
      </c>
      <c r="C2733" s="15" t="s">
        <v>75</v>
      </c>
      <c r="D2733" s="62" t="str">
        <f t="shared" si="344"/>
        <v>BODYPUMP и CX WORX9Весовые диски 7,5 кг</v>
      </c>
      <c r="E2733" s="15">
        <f t="shared" si="345"/>
        <v>9</v>
      </c>
      <c r="F2733" s="15">
        <v>12</v>
      </c>
      <c r="K2733">
        <f t="shared" si="346"/>
        <v>0.33333333333333331</v>
      </c>
    </row>
    <row r="2734" spans="1:11" x14ac:dyDescent="0.25">
      <c r="A2734" s="15" t="s">
        <v>58</v>
      </c>
      <c r="B2734" s="16">
        <v>9</v>
      </c>
      <c r="C2734" s="15" t="s">
        <v>76</v>
      </c>
      <c r="D2734" s="62" t="str">
        <f t="shared" si="344"/>
        <v>BODYPUMP и CX WORX9Весовые диски 10 кг</v>
      </c>
      <c r="E2734" s="15">
        <f t="shared" si="345"/>
        <v>9</v>
      </c>
      <c r="F2734" s="15">
        <v>12</v>
      </c>
      <c r="G2734" s="112"/>
      <c r="K2734">
        <f t="shared" si="346"/>
        <v>0.33333333333333331</v>
      </c>
    </row>
    <row r="2735" spans="1:11" x14ac:dyDescent="0.25">
      <c r="A2735" s="15" t="s">
        <v>58</v>
      </c>
      <c r="B2735" s="16">
        <v>9</v>
      </c>
      <c r="C2735" s="40" t="s">
        <v>78</v>
      </c>
      <c r="D2735" s="62" t="str">
        <f t="shared" si="344"/>
        <v>BODYPUMP и CX WORX9Амортизаторы SMARTBAND</v>
      </c>
      <c r="E2735" s="15">
        <f t="shared" si="345"/>
        <v>9</v>
      </c>
      <c r="F2735" s="15">
        <v>12</v>
      </c>
      <c r="G2735" s="112"/>
    </row>
    <row r="2736" spans="1:11" x14ac:dyDescent="0.25">
      <c r="A2736" s="15" t="s">
        <v>58</v>
      </c>
      <c r="B2736" s="16">
        <v>9</v>
      </c>
      <c r="C2736" s="40" t="s">
        <v>79</v>
      </c>
      <c r="D2736" s="62" t="str">
        <f t="shared" si="344"/>
        <v>BODYPUMP и CX WORX9Амортизаторы SMARTBAND EXTREME</v>
      </c>
      <c r="E2736" s="15">
        <f>E2735*0.4</f>
        <v>3.6</v>
      </c>
      <c r="F2736" s="15">
        <f>F2735*0.4</f>
        <v>4.8000000000000007</v>
      </c>
      <c r="G2736" s="112"/>
    </row>
    <row r="2737" spans="1:11" x14ac:dyDescent="0.25">
      <c r="A2737" s="15" t="s">
        <v>58</v>
      </c>
      <c r="B2737" s="16">
        <v>9</v>
      </c>
      <c r="C2737" s="40" t="s">
        <v>77</v>
      </c>
      <c r="D2737" s="62" t="str">
        <f t="shared" si="344"/>
        <v>BODYPUMP и CX WORX9Держатели Амортизаторов SMARTBAND RACK</v>
      </c>
      <c r="E2737" s="15">
        <v>2</v>
      </c>
      <c r="F2737" s="15">
        <v>2</v>
      </c>
      <c r="G2737" s="112"/>
    </row>
    <row r="2738" spans="1:11" x14ac:dyDescent="0.25">
      <c r="A2738" s="15" t="s">
        <v>58</v>
      </c>
      <c r="B2738" s="16">
        <v>9</v>
      </c>
      <c r="C2738" s="39" t="s">
        <v>81</v>
      </c>
      <c r="D2738" s="62" t="str">
        <f t="shared" si="344"/>
        <v xml:space="preserve">BODYPUMP и CX WORX9Степперы SMARTSTEP (и 4 подставки) x 1 на человека </v>
      </c>
      <c r="E2738" s="15">
        <f>E2726</f>
        <v>9</v>
      </c>
      <c r="F2738" s="15">
        <v>12</v>
      </c>
      <c r="G2738" s="112"/>
    </row>
    <row r="2739" spans="1:11" x14ac:dyDescent="0.25">
      <c r="A2739" s="15" t="s">
        <v>58</v>
      </c>
      <c r="B2739" s="16">
        <v>9</v>
      </c>
      <c r="C2739" s="40" t="s">
        <v>80</v>
      </c>
      <c r="D2739" s="62" t="str">
        <f t="shared" si="344"/>
        <v>BODYPUMP и CX WORX9Коврики MBX MAT</v>
      </c>
      <c r="E2739" s="18">
        <f>E2738</f>
        <v>9</v>
      </c>
      <c r="F2739" s="18">
        <v>12</v>
      </c>
      <c r="G2739" s="27" t="s">
        <v>5</v>
      </c>
      <c r="H2739" s="11"/>
      <c r="I2739" s="11"/>
    </row>
    <row r="2740" spans="1:11" x14ac:dyDescent="0.25">
      <c r="A2740" s="15" t="s">
        <v>58</v>
      </c>
      <c r="B2740" s="16">
        <v>9</v>
      </c>
      <c r="C2740" s="40" t="s">
        <v>88</v>
      </c>
      <c r="D2740" s="62" t="str">
        <f t="shared" si="344"/>
        <v>BODYPUMP и CX WORX9Держатели ковриков MBX MAT RACK</v>
      </c>
      <c r="E2740" s="17">
        <v>1</v>
      </c>
      <c r="F2740" s="17">
        <v>1</v>
      </c>
      <c r="G2740" s="28" t="s">
        <v>5</v>
      </c>
      <c r="H2740" s="6"/>
      <c r="I2740" s="6"/>
      <c r="J2740" s="37"/>
    </row>
    <row r="2741" spans="1:11" x14ac:dyDescent="0.25">
      <c r="A2741" s="15" t="s">
        <v>58</v>
      </c>
      <c r="B2741" s="16">
        <v>8</v>
      </c>
      <c r="C2741" s="39" t="s">
        <v>83</v>
      </c>
      <c r="D2741" s="62" t="str">
        <f t="shared" si="344"/>
        <v>BODYPUMP и CX WORX8Грифы SMARTBAR</v>
      </c>
      <c r="E2741" s="15">
        <f>B2741</f>
        <v>8</v>
      </c>
      <c r="F2741" s="15">
        <v>12</v>
      </c>
      <c r="H2741" s="8" t="s">
        <v>7</v>
      </c>
      <c r="I2741" s="4" t="s">
        <v>11</v>
      </c>
      <c r="J2741" s="35" t="s">
        <v>11</v>
      </c>
    </row>
    <row r="2742" spans="1:11" x14ac:dyDescent="0.25">
      <c r="A2742" s="15" t="s">
        <v>58</v>
      </c>
      <c r="B2742" s="16">
        <v>8</v>
      </c>
      <c r="C2742" s="39" t="s">
        <v>82</v>
      </c>
      <c r="D2742" s="62" t="str">
        <f t="shared" si="344"/>
        <v>BODYPUMP и CX WORX8Наборы весовых дисков (2 x 1 кг + 2 x 2,5 кг + 2 x 5 кг)</v>
      </c>
      <c r="E2742" s="15">
        <f>E2741</f>
        <v>8</v>
      </c>
      <c r="F2742" s="15">
        <v>12</v>
      </c>
      <c r="H2742" s="8" t="s">
        <v>8</v>
      </c>
      <c r="I2742" s="4" t="s">
        <v>7</v>
      </c>
      <c r="J2742" s="35" t="s">
        <v>10</v>
      </c>
    </row>
    <row r="2743" spans="1:11" x14ac:dyDescent="0.25">
      <c r="A2743" s="15" t="s">
        <v>58</v>
      </c>
      <c r="B2743" s="16">
        <v>8</v>
      </c>
      <c r="C2743" s="15" t="s">
        <v>70</v>
      </c>
      <c r="D2743" s="62" t="str">
        <f t="shared" si="344"/>
        <v>BODYPUMP и CX WORX8Стойки</v>
      </c>
      <c r="E2743" s="15">
        <v>2</v>
      </c>
      <c r="F2743" s="15">
        <v>1</v>
      </c>
      <c r="H2743" s="8" t="s">
        <v>9</v>
      </c>
      <c r="I2743" s="4" t="s">
        <v>7</v>
      </c>
      <c r="J2743" s="35" t="s">
        <v>12</v>
      </c>
    </row>
    <row r="2744" spans="1:11" x14ac:dyDescent="0.25">
      <c r="A2744" s="15" t="s">
        <v>58</v>
      </c>
      <c r="B2744" s="16">
        <v>8</v>
      </c>
      <c r="C2744" s="15" t="s">
        <v>71</v>
      </c>
      <c r="D2744" s="62" t="str">
        <f t="shared" si="344"/>
        <v>BODYPUMP и CX WORX8Дополнительные весовые диски 1 кг</v>
      </c>
      <c r="E2744" s="15">
        <f>B2744</f>
        <v>8</v>
      </c>
      <c r="F2744" s="15">
        <v>12</v>
      </c>
      <c r="H2744" s="4" t="s">
        <v>10</v>
      </c>
      <c r="I2744" s="4" t="s">
        <v>11</v>
      </c>
      <c r="J2744" s="36" t="s">
        <v>10</v>
      </c>
      <c r="K2744">
        <f>F2744/$F$2336</f>
        <v>0.33333333333333331</v>
      </c>
    </row>
    <row r="2745" spans="1:11" x14ac:dyDescent="0.25">
      <c r="A2745" s="15" t="s">
        <v>58</v>
      </c>
      <c r="B2745" s="16">
        <v>8</v>
      </c>
      <c r="C2745" s="15" t="s">
        <v>72</v>
      </c>
      <c r="D2745" s="62" t="str">
        <f t="shared" si="344"/>
        <v>BODYPUMP и CX WORX8Дополнительные весовые диски 2,5 кг</v>
      </c>
      <c r="E2745" s="15">
        <f t="shared" ref="E2745:E2750" si="347">B2745</f>
        <v>8</v>
      </c>
      <c r="F2745" s="15">
        <v>12</v>
      </c>
      <c r="H2745" s="9" t="s">
        <v>17</v>
      </c>
      <c r="K2745">
        <f t="shared" ref="K2745:K2749" si="348">F2745/$F$2336</f>
        <v>0.33333333333333331</v>
      </c>
    </row>
    <row r="2746" spans="1:11" x14ac:dyDescent="0.25">
      <c r="A2746" s="15" t="s">
        <v>58</v>
      </c>
      <c r="B2746" s="16">
        <v>8</v>
      </c>
      <c r="C2746" s="15" t="s">
        <v>74</v>
      </c>
      <c r="D2746" s="62" t="str">
        <f t="shared" si="344"/>
        <v>BODYPUMP и CX WORX8Весовые диски 3,7 кг</v>
      </c>
      <c r="E2746" s="15">
        <f t="shared" si="347"/>
        <v>8</v>
      </c>
      <c r="F2746" s="15">
        <v>12</v>
      </c>
      <c r="K2746">
        <f t="shared" si="348"/>
        <v>0.33333333333333331</v>
      </c>
    </row>
    <row r="2747" spans="1:11" x14ac:dyDescent="0.25">
      <c r="A2747" s="15" t="s">
        <v>58</v>
      </c>
      <c r="B2747" s="16">
        <v>8</v>
      </c>
      <c r="C2747" s="15" t="s">
        <v>73</v>
      </c>
      <c r="D2747" s="62" t="str">
        <f t="shared" si="344"/>
        <v>BODYPUMP и CX WORX8Дополнительные весовые диски 5 кг</v>
      </c>
      <c r="E2747" s="15">
        <f t="shared" si="347"/>
        <v>8</v>
      </c>
      <c r="F2747" s="15">
        <v>12</v>
      </c>
      <c r="K2747">
        <f t="shared" si="348"/>
        <v>0.33333333333333331</v>
      </c>
    </row>
    <row r="2748" spans="1:11" x14ac:dyDescent="0.25">
      <c r="A2748" s="15" t="s">
        <v>58</v>
      </c>
      <c r="B2748" s="16">
        <v>8</v>
      </c>
      <c r="C2748" s="15" t="s">
        <v>75</v>
      </c>
      <c r="D2748" s="62" t="str">
        <f t="shared" si="344"/>
        <v>BODYPUMP и CX WORX8Весовые диски 7,5 кг</v>
      </c>
      <c r="E2748" s="15">
        <f t="shared" si="347"/>
        <v>8</v>
      </c>
      <c r="F2748" s="15">
        <v>12</v>
      </c>
      <c r="K2748">
        <f t="shared" si="348"/>
        <v>0.33333333333333331</v>
      </c>
    </row>
    <row r="2749" spans="1:11" x14ac:dyDescent="0.25">
      <c r="A2749" s="15" t="s">
        <v>58</v>
      </c>
      <c r="B2749" s="16">
        <v>8</v>
      </c>
      <c r="C2749" s="15" t="s">
        <v>76</v>
      </c>
      <c r="D2749" s="62" t="str">
        <f t="shared" si="344"/>
        <v>BODYPUMP и CX WORX8Весовые диски 10 кг</v>
      </c>
      <c r="E2749" s="15">
        <f t="shared" si="347"/>
        <v>8</v>
      </c>
      <c r="F2749" s="15">
        <v>12</v>
      </c>
      <c r="G2749" s="112"/>
      <c r="K2749">
        <f t="shared" si="348"/>
        <v>0.33333333333333331</v>
      </c>
    </row>
    <row r="2750" spans="1:11" x14ac:dyDescent="0.25">
      <c r="A2750" s="15" t="s">
        <v>58</v>
      </c>
      <c r="B2750" s="16">
        <v>8</v>
      </c>
      <c r="C2750" s="40" t="s">
        <v>78</v>
      </c>
      <c r="D2750" s="62" t="str">
        <f t="shared" si="344"/>
        <v>BODYPUMP и CX WORX8Амортизаторы SMARTBAND</v>
      </c>
      <c r="E2750" s="15">
        <f t="shared" si="347"/>
        <v>8</v>
      </c>
      <c r="F2750" s="15">
        <v>12</v>
      </c>
      <c r="G2750" s="112"/>
    </row>
    <row r="2751" spans="1:11" x14ac:dyDescent="0.25">
      <c r="A2751" s="15" t="s">
        <v>58</v>
      </c>
      <c r="B2751" s="16">
        <v>8</v>
      </c>
      <c r="C2751" s="40" t="s">
        <v>79</v>
      </c>
      <c r="D2751" s="62" t="str">
        <f t="shared" si="344"/>
        <v>BODYPUMP и CX WORX8Амортизаторы SMARTBAND EXTREME</v>
      </c>
      <c r="E2751" s="15">
        <v>2</v>
      </c>
      <c r="F2751" s="15">
        <f>F2750*0.4</f>
        <v>4.8000000000000007</v>
      </c>
      <c r="G2751" s="112"/>
    </row>
    <row r="2752" spans="1:11" x14ac:dyDescent="0.25">
      <c r="A2752" s="15" t="s">
        <v>58</v>
      </c>
      <c r="B2752" s="16">
        <v>8</v>
      </c>
      <c r="C2752" s="40" t="s">
        <v>77</v>
      </c>
      <c r="D2752" s="62" t="str">
        <f t="shared" si="344"/>
        <v>BODYPUMP и CX WORX8Держатели Амортизаторов SMARTBAND RACK</v>
      </c>
      <c r="E2752" s="15">
        <v>1</v>
      </c>
      <c r="F2752" s="15">
        <v>2</v>
      </c>
      <c r="G2752" s="112"/>
    </row>
    <row r="2753" spans="1:11" x14ac:dyDescent="0.25">
      <c r="A2753" s="15" t="s">
        <v>58</v>
      </c>
      <c r="B2753" s="16">
        <v>8</v>
      </c>
      <c r="C2753" s="39" t="s">
        <v>81</v>
      </c>
      <c r="D2753" s="62" t="str">
        <f t="shared" si="344"/>
        <v xml:space="preserve">BODYPUMP и CX WORX8Степперы SMARTSTEP (и 4 подставки) x 1 на человека </v>
      </c>
      <c r="E2753" s="15">
        <f>E2741</f>
        <v>8</v>
      </c>
      <c r="F2753" s="15">
        <v>12</v>
      </c>
      <c r="G2753" s="112"/>
    </row>
    <row r="2754" spans="1:11" x14ac:dyDescent="0.25">
      <c r="A2754" s="15" t="s">
        <v>58</v>
      </c>
      <c r="B2754" s="16">
        <v>8</v>
      </c>
      <c r="C2754" s="40" t="s">
        <v>80</v>
      </c>
      <c r="D2754" s="62" t="str">
        <f t="shared" si="344"/>
        <v>BODYPUMP и CX WORX8Коврики MBX MAT</v>
      </c>
      <c r="E2754" s="18">
        <f>E2753</f>
        <v>8</v>
      </c>
      <c r="F2754" s="18">
        <v>12</v>
      </c>
      <c r="G2754" s="27" t="s">
        <v>5</v>
      </c>
      <c r="H2754" s="11"/>
      <c r="I2754" s="11"/>
    </row>
    <row r="2755" spans="1:11" x14ac:dyDescent="0.25">
      <c r="A2755" s="15" t="s">
        <v>58</v>
      </c>
      <c r="B2755" s="16">
        <v>8</v>
      </c>
      <c r="C2755" s="40" t="s">
        <v>88</v>
      </c>
      <c r="D2755" s="62" t="str">
        <f t="shared" si="344"/>
        <v>BODYPUMP и CX WORX8Держатели ковриков MBX MAT RACK</v>
      </c>
      <c r="E2755" s="17">
        <v>1</v>
      </c>
      <c r="F2755" s="17">
        <v>1</v>
      </c>
      <c r="G2755" s="28" t="s">
        <v>5</v>
      </c>
      <c r="H2755" s="6"/>
      <c r="I2755" s="6"/>
      <c r="J2755" s="37"/>
    </row>
    <row r="2756" spans="1:11" x14ac:dyDescent="0.25">
      <c r="A2756" s="15" t="s">
        <v>58</v>
      </c>
      <c r="B2756" s="16">
        <v>7</v>
      </c>
      <c r="C2756" s="39" t="s">
        <v>83</v>
      </c>
      <c r="D2756" s="62" t="str">
        <f t="shared" si="344"/>
        <v>BODYPUMP и CX WORX7Грифы SMARTBAR</v>
      </c>
      <c r="E2756" s="15">
        <f>B2756</f>
        <v>7</v>
      </c>
      <c r="F2756" s="15">
        <v>12</v>
      </c>
      <c r="H2756" s="8" t="s">
        <v>7</v>
      </c>
      <c r="I2756" s="4" t="s">
        <v>11</v>
      </c>
      <c r="J2756" s="35" t="s">
        <v>11</v>
      </c>
    </row>
    <row r="2757" spans="1:11" x14ac:dyDescent="0.25">
      <c r="A2757" s="15" t="s">
        <v>58</v>
      </c>
      <c r="B2757" s="16">
        <v>7</v>
      </c>
      <c r="C2757" s="39" t="s">
        <v>82</v>
      </c>
      <c r="D2757" s="62" t="str">
        <f t="shared" si="344"/>
        <v>BODYPUMP и CX WORX7Наборы весовых дисков (2 x 1 кг + 2 x 2,5 кг + 2 x 5 кг)</v>
      </c>
      <c r="E2757" s="15">
        <f>E2756</f>
        <v>7</v>
      </c>
      <c r="F2757" s="15">
        <v>12</v>
      </c>
      <c r="H2757" s="8" t="s">
        <v>8</v>
      </c>
      <c r="I2757" s="4" t="s">
        <v>7</v>
      </c>
      <c r="J2757" s="35" t="s">
        <v>10</v>
      </c>
    </row>
    <row r="2758" spans="1:11" x14ac:dyDescent="0.25">
      <c r="A2758" s="15" t="s">
        <v>58</v>
      </c>
      <c r="B2758" s="16">
        <v>7</v>
      </c>
      <c r="C2758" s="15" t="s">
        <v>70</v>
      </c>
      <c r="D2758" s="62" t="str">
        <f t="shared" si="344"/>
        <v>BODYPUMP и CX WORX7Стойки</v>
      </c>
      <c r="E2758" s="15">
        <v>2</v>
      </c>
      <c r="F2758" s="15">
        <v>1</v>
      </c>
      <c r="H2758" s="8" t="s">
        <v>9</v>
      </c>
      <c r="I2758" s="4" t="s">
        <v>7</v>
      </c>
      <c r="J2758" s="35" t="s">
        <v>12</v>
      </c>
    </row>
    <row r="2759" spans="1:11" x14ac:dyDescent="0.25">
      <c r="A2759" s="15" t="s">
        <v>58</v>
      </c>
      <c r="B2759" s="16">
        <v>7</v>
      </c>
      <c r="C2759" s="15" t="s">
        <v>71</v>
      </c>
      <c r="D2759" s="62" t="str">
        <f t="shared" si="344"/>
        <v>BODYPUMP и CX WORX7Дополнительные весовые диски 1 кг</v>
      </c>
      <c r="E2759" s="15">
        <f>B2759</f>
        <v>7</v>
      </c>
      <c r="F2759" s="15">
        <v>12</v>
      </c>
      <c r="H2759" s="4" t="s">
        <v>10</v>
      </c>
      <c r="I2759" s="4" t="s">
        <v>11</v>
      </c>
      <c r="J2759" s="36" t="s">
        <v>10</v>
      </c>
      <c r="K2759">
        <f>F2759/$F$2336</f>
        <v>0.33333333333333331</v>
      </c>
    </row>
    <row r="2760" spans="1:11" x14ac:dyDescent="0.25">
      <c r="A2760" s="15" t="s">
        <v>58</v>
      </c>
      <c r="B2760" s="16">
        <v>7</v>
      </c>
      <c r="C2760" s="15" t="s">
        <v>72</v>
      </c>
      <c r="D2760" s="62" t="str">
        <f t="shared" si="344"/>
        <v>BODYPUMP и CX WORX7Дополнительные весовые диски 2,5 кг</v>
      </c>
      <c r="E2760" s="15">
        <f t="shared" ref="E2760:E2765" si="349">B2760</f>
        <v>7</v>
      </c>
      <c r="F2760" s="15">
        <v>12</v>
      </c>
      <c r="H2760" s="9" t="s">
        <v>17</v>
      </c>
      <c r="K2760">
        <f t="shared" ref="K2760:K2764" si="350">F2760/$F$2336</f>
        <v>0.33333333333333331</v>
      </c>
    </row>
    <row r="2761" spans="1:11" x14ac:dyDescent="0.25">
      <c r="A2761" s="15" t="s">
        <v>58</v>
      </c>
      <c r="B2761" s="16">
        <v>7</v>
      </c>
      <c r="C2761" s="15" t="s">
        <v>74</v>
      </c>
      <c r="D2761" s="62" t="str">
        <f t="shared" si="344"/>
        <v>BODYPUMP и CX WORX7Весовые диски 3,7 кг</v>
      </c>
      <c r="E2761" s="15">
        <f t="shared" si="349"/>
        <v>7</v>
      </c>
      <c r="F2761" s="15">
        <v>12</v>
      </c>
      <c r="K2761">
        <f t="shared" si="350"/>
        <v>0.33333333333333331</v>
      </c>
    </row>
    <row r="2762" spans="1:11" x14ac:dyDescent="0.25">
      <c r="A2762" s="15" t="s">
        <v>58</v>
      </c>
      <c r="B2762" s="16">
        <v>7</v>
      </c>
      <c r="C2762" s="15" t="s">
        <v>73</v>
      </c>
      <c r="D2762" s="62" t="str">
        <f t="shared" si="344"/>
        <v>BODYPUMP и CX WORX7Дополнительные весовые диски 5 кг</v>
      </c>
      <c r="E2762" s="15">
        <f t="shared" si="349"/>
        <v>7</v>
      </c>
      <c r="F2762" s="15">
        <v>12</v>
      </c>
      <c r="K2762">
        <f t="shared" si="350"/>
        <v>0.33333333333333331</v>
      </c>
    </row>
    <row r="2763" spans="1:11" x14ac:dyDescent="0.25">
      <c r="A2763" s="15" t="s">
        <v>58</v>
      </c>
      <c r="B2763" s="16">
        <v>7</v>
      </c>
      <c r="C2763" s="15" t="s">
        <v>75</v>
      </c>
      <c r="D2763" s="62" t="str">
        <f t="shared" si="344"/>
        <v>BODYPUMP и CX WORX7Весовые диски 7,5 кг</v>
      </c>
      <c r="E2763" s="15">
        <f t="shared" si="349"/>
        <v>7</v>
      </c>
      <c r="F2763" s="15">
        <v>12</v>
      </c>
      <c r="K2763">
        <f t="shared" si="350"/>
        <v>0.33333333333333331</v>
      </c>
    </row>
    <row r="2764" spans="1:11" x14ac:dyDescent="0.25">
      <c r="A2764" s="15" t="s">
        <v>58</v>
      </c>
      <c r="B2764" s="16">
        <v>7</v>
      </c>
      <c r="C2764" s="15" t="s">
        <v>76</v>
      </c>
      <c r="D2764" s="62" t="str">
        <f t="shared" si="344"/>
        <v>BODYPUMP и CX WORX7Весовые диски 10 кг</v>
      </c>
      <c r="E2764" s="15">
        <f t="shared" si="349"/>
        <v>7</v>
      </c>
      <c r="F2764" s="15">
        <v>12</v>
      </c>
      <c r="G2764" s="112"/>
      <c r="K2764">
        <f t="shared" si="350"/>
        <v>0.33333333333333331</v>
      </c>
    </row>
    <row r="2765" spans="1:11" x14ac:dyDescent="0.25">
      <c r="A2765" s="15" t="s">
        <v>58</v>
      </c>
      <c r="B2765" s="16">
        <v>7</v>
      </c>
      <c r="C2765" s="40" t="s">
        <v>78</v>
      </c>
      <c r="D2765" s="62" t="str">
        <f t="shared" si="344"/>
        <v>BODYPUMP и CX WORX7Амортизаторы SMARTBAND</v>
      </c>
      <c r="E2765" s="15">
        <f t="shared" si="349"/>
        <v>7</v>
      </c>
      <c r="F2765" s="15">
        <v>12</v>
      </c>
      <c r="G2765" s="112"/>
    </row>
    <row r="2766" spans="1:11" x14ac:dyDescent="0.25">
      <c r="A2766" s="15" t="s">
        <v>58</v>
      </c>
      <c r="B2766" s="16">
        <v>7</v>
      </c>
      <c r="C2766" s="40" t="s">
        <v>79</v>
      </c>
      <c r="D2766" s="62" t="str">
        <f t="shared" si="344"/>
        <v>BODYPUMP и CX WORX7Амортизаторы SMARTBAND EXTREME</v>
      </c>
      <c r="E2766" s="15">
        <f>E2765*0.4</f>
        <v>2.8000000000000003</v>
      </c>
      <c r="F2766" s="15">
        <f>F2765*0.4</f>
        <v>4.8000000000000007</v>
      </c>
      <c r="G2766" s="112"/>
    </row>
    <row r="2767" spans="1:11" x14ac:dyDescent="0.25">
      <c r="A2767" s="15" t="s">
        <v>58</v>
      </c>
      <c r="B2767" s="16">
        <v>7</v>
      </c>
      <c r="C2767" s="40" t="s">
        <v>77</v>
      </c>
      <c r="D2767" s="62" t="str">
        <f t="shared" si="344"/>
        <v>BODYPUMP и CX WORX7Держатели Амортизаторов SMARTBAND RACK</v>
      </c>
      <c r="E2767" s="15">
        <v>1</v>
      </c>
      <c r="F2767" s="15">
        <v>2</v>
      </c>
      <c r="G2767" s="112"/>
    </row>
    <row r="2768" spans="1:11" x14ac:dyDescent="0.25">
      <c r="A2768" s="15" t="s">
        <v>58</v>
      </c>
      <c r="B2768" s="16">
        <v>7</v>
      </c>
      <c r="C2768" s="39" t="s">
        <v>81</v>
      </c>
      <c r="D2768" s="62" t="str">
        <f t="shared" si="344"/>
        <v xml:space="preserve">BODYPUMP и CX WORX7Степперы SMARTSTEP (и 4 подставки) x 1 на человека </v>
      </c>
      <c r="E2768" s="15">
        <f>E2756</f>
        <v>7</v>
      </c>
      <c r="F2768" s="15">
        <v>12</v>
      </c>
      <c r="G2768" s="112"/>
    </row>
    <row r="2769" spans="1:11" x14ac:dyDescent="0.25">
      <c r="A2769" s="15" t="s">
        <v>58</v>
      </c>
      <c r="B2769" s="16">
        <v>7</v>
      </c>
      <c r="C2769" s="40" t="s">
        <v>80</v>
      </c>
      <c r="D2769" s="62" t="str">
        <f t="shared" si="344"/>
        <v>BODYPUMP и CX WORX7Коврики MBX MAT</v>
      </c>
      <c r="E2769" s="18">
        <f>E2768</f>
        <v>7</v>
      </c>
      <c r="F2769" s="18">
        <v>12</v>
      </c>
      <c r="G2769" s="27" t="s">
        <v>5</v>
      </c>
      <c r="H2769" s="11"/>
      <c r="I2769" s="11"/>
    </row>
    <row r="2770" spans="1:11" x14ac:dyDescent="0.25">
      <c r="A2770" s="15" t="s">
        <v>58</v>
      </c>
      <c r="B2770" s="16">
        <v>7</v>
      </c>
      <c r="C2770" s="40" t="s">
        <v>88</v>
      </c>
      <c r="D2770" s="62" t="str">
        <f t="shared" si="344"/>
        <v>BODYPUMP и CX WORX7Держатели ковриков MBX MAT RACK</v>
      </c>
      <c r="E2770" s="17">
        <v>1</v>
      </c>
      <c r="F2770" s="17">
        <v>1</v>
      </c>
      <c r="G2770" s="28" t="s">
        <v>5</v>
      </c>
      <c r="H2770" s="6"/>
      <c r="I2770" s="6"/>
      <c r="J2770" s="37"/>
    </row>
    <row r="2771" spans="1:11" x14ac:dyDescent="0.25">
      <c r="A2771" s="15" t="s">
        <v>58</v>
      </c>
      <c r="B2771" s="16">
        <v>6</v>
      </c>
      <c r="C2771" s="39" t="s">
        <v>83</v>
      </c>
      <c r="D2771" s="62" t="str">
        <f t="shared" si="344"/>
        <v>BODYPUMP и CX WORX6Грифы SMARTBAR</v>
      </c>
      <c r="E2771" s="15">
        <f>B2771</f>
        <v>6</v>
      </c>
      <c r="F2771" s="15">
        <v>12</v>
      </c>
      <c r="H2771" s="8" t="s">
        <v>7</v>
      </c>
      <c r="I2771" s="4" t="s">
        <v>11</v>
      </c>
      <c r="J2771" s="35" t="s">
        <v>11</v>
      </c>
    </row>
    <row r="2772" spans="1:11" x14ac:dyDescent="0.25">
      <c r="A2772" s="15" t="s">
        <v>58</v>
      </c>
      <c r="B2772" s="16">
        <v>6</v>
      </c>
      <c r="C2772" s="39" t="s">
        <v>82</v>
      </c>
      <c r="D2772" s="62" t="str">
        <f t="shared" si="344"/>
        <v>BODYPUMP и CX WORX6Наборы весовых дисков (2 x 1 кг + 2 x 2,5 кг + 2 x 5 кг)</v>
      </c>
      <c r="E2772" s="15">
        <f>E2771</f>
        <v>6</v>
      </c>
      <c r="F2772" s="15">
        <v>12</v>
      </c>
      <c r="H2772" s="8" t="s">
        <v>8</v>
      </c>
      <c r="I2772" s="4" t="s">
        <v>7</v>
      </c>
      <c r="J2772" s="35" t="s">
        <v>10</v>
      </c>
    </row>
    <row r="2773" spans="1:11" x14ac:dyDescent="0.25">
      <c r="A2773" s="15" t="s">
        <v>58</v>
      </c>
      <c r="B2773" s="16">
        <v>6</v>
      </c>
      <c r="C2773" s="15" t="s">
        <v>70</v>
      </c>
      <c r="D2773" s="62" t="str">
        <f t="shared" si="344"/>
        <v>BODYPUMP и CX WORX6Стойки</v>
      </c>
      <c r="E2773" s="15">
        <v>2</v>
      </c>
      <c r="F2773" s="15">
        <v>1</v>
      </c>
      <c r="H2773" s="8" t="s">
        <v>9</v>
      </c>
      <c r="I2773" s="4" t="s">
        <v>7</v>
      </c>
      <c r="J2773" s="35" t="s">
        <v>12</v>
      </c>
    </row>
    <row r="2774" spans="1:11" x14ac:dyDescent="0.25">
      <c r="A2774" s="15" t="s">
        <v>58</v>
      </c>
      <c r="B2774" s="16">
        <v>6</v>
      </c>
      <c r="C2774" s="15" t="s">
        <v>71</v>
      </c>
      <c r="D2774" s="62" t="str">
        <f t="shared" si="344"/>
        <v>BODYPUMP и CX WORX6Дополнительные весовые диски 1 кг</v>
      </c>
      <c r="E2774" s="15">
        <f>B2774</f>
        <v>6</v>
      </c>
      <c r="F2774" s="15">
        <v>12</v>
      </c>
      <c r="H2774" s="4" t="s">
        <v>10</v>
      </c>
      <c r="I2774" s="4" t="s">
        <v>11</v>
      </c>
      <c r="J2774" s="36" t="s">
        <v>10</v>
      </c>
      <c r="K2774">
        <f>F2774/$F$2336</f>
        <v>0.33333333333333331</v>
      </c>
    </row>
    <row r="2775" spans="1:11" x14ac:dyDescent="0.25">
      <c r="A2775" s="15" t="s">
        <v>58</v>
      </c>
      <c r="B2775" s="16">
        <v>6</v>
      </c>
      <c r="C2775" s="15" t="s">
        <v>72</v>
      </c>
      <c r="D2775" s="62" t="str">
        <f t="shared" si="344"/>
        <v>BODYPUMP и CX WORX6Дополнительные весовые диски 2,5 кг</v>
      </c>
      <c r="E2775" s="15">
        <f t="shared" ref="E2775:E2780" si="351">B2775</f>
        <v>6</v>
      </c>
      <c r="F2775" s="15">
        <v>12</v>
      </c>
      <c r="H2775" s="9" t="s">
        <v>17</v>
      </c>
      <c r="K2775">
        <f t="shared" ref="K2775:K2779" si="352">F2775/$F$2336</f>
        <v>0.33333333333333331</v>
      </c>
    </row>
    <row r="2776" spans="1:11" x14ac:dyDescent="0.25">
      <c r="A2776" s="15" t="s">
        <v>58</v>
      </c>
      <c r="B2776" s="16">
        <v>6</v>
      </c>
      <c r="C2776" s="15" t="s">
        <v>74</v>
      </c>
      <c r="D2776" s="62" t="str">
        <f t="shared" si="344"/>
        <v>BODYPUMP и CX WORX6Весовые диски 3,7 кг</v>
      </c>
      <c r="E2776" s="15">
        <f t="shared" si="351"/>
        <v>6</v>
      </c>
      <c r="F2776" s="15">
        <v>12</v>
      </c>
      <c r="K2776">
        <f t="shared" si="352"/>
        <v>0.33333333333333331</v>
      </c>
    </row>
    <row r="2777" spans="1:11" x14ac:dyDescent="0.25">
      <c r="A2777" s="15" t="s">
        <v>58</v>
      </c>
      <c r="B2777" s="16">
        <v>6</v>
      </c>
      <c r="C2777" s="15" t="s">
        <v>73</v>
      </c>
      <c r="D2777" s="62" t="str">
        <f t="shared" si="344"/>
        <v>BODYPUMP и CX WORX6Дополнительные весовые диски 5 кг</v>
      </c>
      <c r="E2777" s="15">
        <f t="shared" si="351"/>
        <v>6</v>
      </c>
      <c r="F2777" s="15">
        <v>12</v>
      </c>
      <c r="K2777">
        <f t="shared" si="352"/>
        <v>0.33333333333333331</v>
      </c>
    </row>
    <row r="2778" spans="1:11" x14ac:dyDescent="0.25">
      <c r="A2778" s="15" t="s">
        <v>58</v>
      </c>
      <c r="B2778" s="16">
        <v>6</v>
      </c>
      <c r="C2778" s="15" t="s">
        <v>75</v>
      </c>
      <c r="D2778" s="62" t="str">
        <f t="shared" si="344"/>
        <v>BODYPUMP и CX WORX6Весовые диски 7,5 кг</v>
      </c>
      <c r="E2778" s="15">
        <f t="shared" si="351"/>
        <v>6</v>
      </c>
      <c r="F2778" s="15">
        <v>12</v>
      </c>
      <c r="K2778">
        <f t="shared" si="352"/>
        <v>0.33333333333333331</v>
      </c>
    </row>
    <row r="2779" spans="1:11" x14ac:dyDescent="0.25">
      <c r="A2779" s="15" t="s">
        <v>58</v>
      </c>
      <c r="B2779" s="16">
        <v>6</v>
      </c>
      <c r="C2779" s="15" t="s">
        <v>76</v>
      </c>
      <c r="D2779" s="62" t="str">
        <f t="shared" si="344"/>
        <v>BODYPUMP и CX WORX6Весовые диски 10 кг</v>
      </c>
      <c r="E2779" s="15">
        <f t="shared" si="351"/>
        <v>6</v>
      </c>
      <c r="F2779" s="15">
        <v>12</v>
      </c>
      <c r="G2779" s="112"/>
      <c r="K2779">
        <f t="shared" si="352"/>
        <v>0.33333333333333331</v>
      </c>
    </row>
    <row r="2780" spans="1:11" x14ac:dyDescent="0.25">
      <c r="A2780" s="15" t="s">
        <v>58</v>
      </c>
      <c r="B2780" s="16">
        <v>6</v>
      </c>
      <c r="C2780" s="40" t="s">
        <v>78</v>
      </c>
      <c r="D2780" s="62" t="str">
        <f t="shared" si="344"/>
        <v>BODYPUMP и CX WORX6Амортизаторы SMARTBAND</v>
      </c>
      <c r="E2780" s="15">
        <f t="shared" si="351"/>
        <v>6</v>
      </c>
      <c r="F2780" s="15">
        <v>12</v>
      </c>
      <c r="G2780" s="112"/>
    </row>
    <row r="2781" spans="1:11" x14ac:dyDescent="0.25">
      <c r="A2781" s="15" t="s">
        <v>58</v>
      </c>
      <c r="B2781" s="16">
        <v>6</v>
      </c>
      <c r="C2781" s="40" t="s">
        <v>79</v>
      </c>
      <c r="D2781" s="62" t="str">
        <f t="shared" si="344"/>
        <v>BODYPUMP и CX WORX6Амортизаторы SMARTBAND EXTREME</v>
      </c>
      <c r="E2781" s="15">
        <f>E2780*0.4</f>
        <v>2.4000000000000004</v>
      </c>
      <c r="F2781" s="15">
        <f>F2780*0.4</f>
        <v>4.8000000000000007</v>
      </c>
      <c r="G2781" s="112"/>
    </row>
    <row r="2782" spans="1:11" x14ac:dyDescent="0.25">
      <c r="A2782" s="15" t="s">
        <v>58</v>
      </c>
      <c r="B2782" s="16">
        <v>6</v>
      </c>
      <c r="C2782" s="40" t="s">
        <v>77</v>
      </c>
      <c r="D2782" s="62" t="str">
        <f t="shared" si="344"/>
        <v>BODYPUMP и CX WORX6Держатели Амортизаторов SMARTBAND RACK</v>
      </c>
      <c r="E2782" s="15">
        <v>1</v>
      </c>
      <c r="F2782" s="15">
        <v>2</v>
      </c>
      <c r="G2782" s="112"/>
    </row>
    <row r="2783" spans="1:11" x14ac:dyDescent="0.25">
      <c r="A2783" s="15" t="s">
        <v>58</v>
      </c>
      <c r="B2783" s="16">
        <v>6</v>
      </c>
      <c r="C2783" s="39" t="s">
        <v>81</v>
      </c>
      <c r="D2783" s="62" t="str">
        <f t="shared" si="344"/>
        <v xml:space="preserve">BODYPUMP и CX WORX6Степперы SMARTSTEP (и 4 подставки) x 1 на человека </v>
      </c>
      <c r="E2783" s="15">
        <f>E2771</f>
        <v>6</v>
      </c>
      <c r="F2783" s="15">
        <v>12</v>
      </c>
      <c r="G2783" s="112"/>
    </row>
    <row r="2784" spans="1:11" x14ac:dyDescent="0.25">
      <c r="A2784" s="15" t="s">
        <v>58</v>
      </c>
      <c r="B2784" s="16">
        <v>6</v>
      </c>
      <c r="C2784" s="40" t="s">
        <v>80</v>
      </c>
      <c r="D2784" s="62" t="str">
        <f t="shared" si="344"/>
        <v>BODYPUMP и CX WORX6Коврики MBX MAT</v>
      </c>
      <c r="E2784" s="18">
        <f>E2783</f>
        <v>6</v>
      </c>
      <c r="F2784" s="18">
        <v>12</v>
      </c>
      <c r="G2784" s="27" t="s">
        <v>5</v>
      </c>
      <c r="H2784" s="11"/>
      <c r="I2784" s="11"/>
    </row>
    <row r="2785" spans="1:11" x14ac:dyDescent="0.25">
      <c r="A2785" s="15" t="s">
        <v>58</v>
      </c>
      <c r="B2785" s="16">
        <v>6</v>
      </c>
      <c r="C2785" s="40" t="s">
        <v>88</v>
      </c>
      <c r="D2785" s="62" t="str">
        <f t="shared" si="344"/>
        <v>BODYPUMP и CX WORX6Держатели ковриков MBX MAT RACK</v>
      </c>
      <c r="E2785" s="17">
        <v>1</v>
      </c>
      <c r="F2785" s="17">
        <v>1</v>
      </c>
      <c r="G2785" s="28" t="s">
        <v>5</v>
      </c>
      <c r="H2785" s="6"/>
      <c r="I2785" s="6"/>
      <c r="J2785" s="37"/>
    </row>
    <row r="2786" spans="1:11" x14ac:dyDescent="0.25">
      <c r="A2786" s="15" t="s">
        <v>58</v>
      </c>
      <c r="B2786" s="16">
        <v>5</v>
      </c>
      <c r="C2786" s="39" t="s">
        <v>83</v>
      </c>
      <c r="D2786" s="62" t="str">
        <f t="shared" si="344"/>
        <v>BODYPUMP и CX WORX5Грифы SMARTBAR</v>
      </c>
      <c r="E2786" s="15">
        <f>B2786</f>
        <v>5</v>
      </c>
      <c r="F2786" s="15">
        <v>12</v>
      </c>
      <c r="H2786" s="8" t="s">
        <v>7</v>
      </c>
      <c r="I2786" s="4" t="s">
        <v>11</v>
      </c>
      <c r="J2786" s="35" t="s">
        <v>11</v>
      </c>
    </row>
    <row r="2787" spans="1:11" x14ac:dyDescent="0.25">
      <c r="A2787" s="15" t="s">
        <v>58</v>
      </c>
      <c r="B2787" s="16">
        <v>5</v>
      </c>
      <c r="C2787" s="39" t="s">
        <v>82</v>
      </c>
      <c r="D2787" s="62" t="str">
        <f t="shared" si="344"/>
        <v>BODYPUMP и CX WORX5Наборы весовых дисков (2 x 1 кг + 2 x 2,5 кг + 2 x 5 кг)</v>
      </c>
      <c r="E2787" s="15">
        <f>E2786</f>
        <v>5</v>
      </c>
      <c r="F2787" s="15">
        <v>12</v>
      </c>
      <c r="H2787" s="8" t="s">
        <v>8</v>
      </c>
      <c r="I2787" s="4" t="s">
        <v>7</v>
      </c>
      <c r="J2787" s="35" t="s">
        <v>10</v>
      </c>
    </row>
    <row r="2788" spans="1:11" x14ac:dyDescent="0.25">
      <c r="A2788" s="15" t="s">
        <v>58</v>
      </c>
      <c r="B2788" s="16">
        <v>5</v>
      </c>
      <c r="C2788" s="15" t="s">
        <v>70</v>
      </c>
      <c r="D2788" s="62" t="str">
        <f t="shared" si="344"/>
        <v>BODYPUMP и CX WORX5Стойки</v>
      </c>
      <c r="E2788" s="15">
        <v>2</v>
      </c>
      <c r="F2788" s="15">
        <v>1</v>
      </c>
      <c r="H2788" s="8" t="s">
        <v>9</v>
      </c>
      <c r="I2788" s="4" t="s">
        <v>7</v>
      </c>
      <c r="J2788" s="35" t="s">
        <v>12</v>
      </c>
    </row>
    <row r="2789" spans="1:11" x14ac:dyDescent="0.25">
      <c r="A2789" s="15" t="s">
        <v>58</v>
      </c>
      <c r="B2789" s="16">
        <v>5</v>
      </c>
      <c r="C2789" s="15" t="s">
        <v>71</v>
      </c>
      <c r="D2789" s="62" t="str">
        <f t="shared" ref="D2789:D2852" si="353">A2789&amp;B2789&amp;C2789</f>
        <v>BODYPUMP и CX WORX5Дополнительные весовые диски 1 кг</v>
      </c>
      <c r="E2789" s="15">
        <f>B2789</f>
        <v>5</v>
      </c>
      <c r="F2789" s="15">
        <v>12</v>
      </c>
      <c r="H2789" s="4" t="s">
        <v>10</v>
      </c>
      <c r="I2789" s="4" t="s">
        <v>11</v>
      </c>
      <c r="J2789" s="36" t="s">
        <v>10</v>
      </c>
      <c r="K2789">
        <f>F2789/$F$2336</f>
        <v>0.33333333333333331</v>
      </c>
    </row>
    <row r="2790" spans="1:11" x14ac:dyDescent="0.25">
      <c r="A2790" s="15" t="s">
        <v>58</v>
      </c>
      <c r="B2790" s="16">
        <v>5</v>
      </c>
      <c r="C2790" s="15" t="s">
        <v>72</v>
      </c>
      <c r="D2790" s="62" t="str">
        <f t="shared" si="353"/>
        <v>BODYPUMP и CX WORX5Дополнительные весовые диски 2,5 кг</v>
      </c>
      <c r="E2790" s="15">
        <f t="shared" ref="E2790:E2795" si="354">B2790</f>
        <v>5</v>
      </c>
      <c r="F2790" s="15">
        <v>12</v>
      </c>
      <c r="H2790" s="9" t="s">
        <v>17</v>
      </c>
      <c r="K2790">
        <f t="shared" ref="K2790:K2794" si="355">F2790/$F$2336</f>
        <v>0.33333333333333331</v>
      </c>
    </row>
    <row r="2791" spans="1:11" x14ac:dyDescent="0.25">
      <c r="A2791" s="15" t="s">
        <v>58</v>
      </c>
      <c r="B2791" s="16">
        <v>5</v>
      </c>
      <c r="C2791" s="15" t="s">
        <v>74</v>
      </c>
      <c r="D2791" s="62" t="str">
        <f t="shared" si="353"/>
        <v>BODYPUMP и CX WORX5Весовые диски 3,7 кг</v>
      </c>
      <c r="E2791" s="15">
        <f t="shared" si="354"/>
        <v>5</v>
      </c>
      <c r="F2791" s="15">
        <v>12</v>
      </c>
      <c r="K2791">
        <f t="shared" si="355"/>
        <v>0.33333333333333331</v>
      </c>
    </row>
    <row r="2792" spans="1:11" x14ac:dyDescent="0.25">
      <c r="A2792" s="15" t="s">
        <v>58</v>
      </c>
      <c r="B2792" s="16">
        <v>5</v>
      </c>
      <c r="C2792" s="15" t="s">
        <v>73</v>
      </c>
      <c r="D2792" s="62" t="str">
        <f t="shared" si="353"/>
        <v>BODYPUMP и CX WORX5Дополнительные весовые диски 5 кг</v>
      </c>
      <c r="E2792" s="15">
        <f t="shared" si="354"/>
        <v>5</v>
      </c>
      <c r="F2792" s="15">
        <v>12</v>
      </c>
      <c r="K2792">
        <f t="shared" si="355"/>
        <v>0.33333333333333331</v>
      </c>
    </row>
    <row r="2793" spans="1:11" x14ac:dyDescent="0.25">
      <c r="A2793" s="15" t="s">
        <v>58</v>
      </c>
      <c r="B2793" s="16">
        <v>5</v>
      </c>
      <c r="C2793" s="15" t="s">
        <v>75</v>
      </c>
      <c r="D2793" s="62" t="str">
        <f t="shared" si="353"/>
        <v>BODYPUMP и CX WORX5Весовые диски 7,5 кг</v>
      </c>
      <c r="E2793" s="15">
        <f t="shared" si="354"/>
        <v>5</v>
      </c>
      <c r="F2793" s="15">
        <v>12</v>
      </c>
      <c r="K2793">
        <f t="shared" si="355"/>
        <v>0.33333333333333331</v>
      </c>
    </row>
    <row r="2794" spans="1:11" x14ac:dyDescent="0.25">
      <c r="A2794" s="15" t="s">
        <v>58</v>
      </c>
      <c r="B2794" s="16">
        <v>5</v>
      </c>
      <c r="C2794" s="15" t="s">
        <v>76</v>
      </c>
      <c r="D2794" s="62" t="str">
        <f t="shared" si="353"/>
        <v>BODYPUMP и CX WORX5Весовые диски 10 кг</v>
      </c>
      <c r="E2794" s="15">
        <f t="shared" si="354"/>
        <v>5</v>
      </c>
      <c r="F2794" s="15">
        <v>12</v>
      </c>
      <c r="G2794" s="112"/>
      <c r="K2794">
        <f t="shared" si="355"/>
        <v>0.33333333333333331</v>
      </c>
    </row>
    <row r="2795" spans="1:11" x14ac:dyDescent="0.25">
      <c r="A2795" s="15" t="s">
        <v>58</v>
      </c>
      <c r="B2795" s="16">
        <v>5</v>
      </c>
      <c r="C2795" s="40" t="s">
        <v>78</v>
      </c>
      <c r="D2795" s="62" t="str">
        <f t="shared" si="353"/>
        <v>BODYPUMP и CX WORX5Амортизаторы SMARTBAND</v>
      </c>
      <c r="E2795" s="15">
        <f t="shared" si="354"/>
        <v>5</v>
      </c>
      <c r="F2795" s="15">
        <v>12</v>
      </c>
      <c r="G2795" s="112"/>
    </row>
    <row r="2796" spans="1:11" x14ac:dyDescent="0.25">
      <c r="A2796" s="15" t="s">
        <v>58</v>
      </c>
      <c r="B2796" s="16">
        <v>5</v>
      </c>
      <c r="C2796" s="40" t="s">
        <v>79</v>
      </c>
      <c r="D2796" s="62" t="str">
        <f t="shared" si="353"/>
        <v>BODYPUMP и CX WORX5Амортизаторы SMARTBAND EXTREME</v>
      </c>
      <c r="E2796" s="15">
        <f>E2795*0.4</f>
        <v>2</v>
      </c>
      <c r="F2796" s="15">
        <f>F2795*0.4</f>
        <v>4.8000000000000007</v>
      </c>
      <c r="G2796" s="112"/>
    </row>
    <row r="2797" spans="1:11" x14ac:dyDescent="0.25">
      <c r="A2797" s="15" t="s">
        <v>58</v>
      </c>
      <c r="B2797" s="16">
        <v>5</v>
      </c>
      <c r="C2797" s="40" t="s">
        <v>77</v>
      </c>
      <c r="D2797" s="62" t="str">
        <f t="shared" si="353"/>
        <v>BODYPUMP и CX WORX5Держатели Амортизаторов SMARTBAND RACK</v>
      </c>
      <c r="E2797" s="15">
        <v>1</v>
      </c>
      <c r="F2797" s="15">
        <v>2</v>
      </c>
      <c r="G2797" s="112"/>
    </row>
    <row r="2798" spans="1:11" x14ac:dyDescent="0.25">
      <c r="A2798" s="15" t="s">
        <v>58</v>
      </c>
      <c r="B2798" s="16">
        <v>5</v>
      </c>
      <c r="C2798" s="39" t="s">
        <v>81</v>
      </c>
      <c r="D2798" s="62" t="str">
        <f t="shared" si="353"/>
        <v xml:space="preserve">BODYPUMP и CX WORX5Степперы SMARTSTEP (и 4 подставки) x 1 на человека </v>
      </c>
      <c r="E2798" s="15">
        <f>E2786</f>
        <v>5</v>
      </c>
      <c r="F2798" s="15">
        <v>12</v>
      </c>
      <c r="G2798" s="112"/>
    </row>
    <row r="2799" spans="1:11" x14ac:dyDescent="0.25">
      <c r="A2799" s="15" t="s">
        <v>58</v>
      </c>
      <c r="B2799" s="16">
        <v>5</v>
      </c>
      <c r="C2799" s="40" t="s">
        <v>80</v>
      </c>
      <c r="D2799" s="62" t="str">
        <f t="shared" si="353"/>
        <v>BODYPUMP и CX WORX5Коврики MBX MAT</v>
      </c>
      <c r="E2799" s="18">
        <f>E2798</f>
        <v>5</v>
      </c>
      <c r="F2799" s="18">
        <v>12</v>
      </c>
      <c r="G2799" s="27" t="s">
        <v>5</v>
      </c>
      <c r="H2799" s="11"/>
      <c r="I2799" s="11"/>
    </row>
    <row r="2800" spans="1:11" x14ac:dyDescent="0.25">
      <c r="A2800" s="15" t="s">
        <v>58</v>
      </c>
      <c r="B2800" s="16">
        <v>5</v>
      </c>
      <c r="C2800" s="40" t="s">
        <v>88</v>
      </c>
      <c r="D2800" s="62" t="str">
        <f t="shared" si="353"/>
        <v>BODYPUMP и CX WORX5Держатели ковриков MBX MAT RACK</v>
      </c>
      <c r="E2800" s="17">
        <v>1</v>
      </c>
      <c r="F2800" s="17">
        <v>1</v>
      </c>
      <c r="G2800" s="28" t="s">
        <v>5</v>
      </c>
      <c r="H2800" s="6"/>
      <c r="I2800" s="6"/>
      <c r="J2800" s="37"/>
    </row>
    <row r="2801" spans="1:11" x14ac:dyDescent="0.25">
      <c r="A2801" s="15" t="s">
        <v>58</v>
      </c>
      <c r="B2801" s="16">
        <v>4</v>
      </c>
      <c r="C2801" s="39" t="s">
        <v>83</v>
      </c>
      <c r="D2801" s="62" t="str">
        <f t="shared" si="353"/>
        <v>BODYPUMP и CX WORX4Грифы SMARTBAR</v>
      </c>
      <c r="E2801" s="15">
        <f>B2801</f>
        <v>4</v>
      </c>
      <c r="F2801" s="15">
        <v>12</v>
      </c>
      <c r="H2801" s="8" t="s">
        <v>7</v>
      </c>
      <c r="I2801" s="4" t="s">
        <v>11</v>
      </c>
      <c r="J2801" s="35" t="s">
        <v>11</v>
      </c>
    </row>
    <row r="2802" spans="1:11" x14ac:dyDescent="0.25">
      <c r="A2802" s="15" t="s">
        <v>58</v>
      </c>
      <c r="B2802" s="16">
        <v>4</v>
      </c>
      <c r="C2802" s="39" t="s">
        <v>82</v>
      </c>
      <c r="D2802" s="62" t="str">
        <f t="shared" si="353"/>
        <v>BODYPUMP и CX WORX4Наборы весовых дисков (2 x 1 кг + 2 x 2,5 кг + 2 x 5 кг)</v>
      </c>
      <c r="E2802" s="15">
        <f>E2801</f>
        <v>4</v>
      </c>
      <c r="F2802" s="15">
        <v>12</v>
      </c>
      <c r="H2802" s="8" t="s">
        <v>8</v>
      </c>
      <c r="I2802" s="4" t="s">
        <v>7</v>
      </c>
      <c r="J2802" s="35" t="s">
        <v>10</v>
      </c>
    </row>
    <row r="2803" spans="1:11" x14ac:dyDescent="0.25">
      <c r="A2803" s="15" t="s">
        <v>58</v>
      </c>
      <c r="B2803" s="16">
        <v>4</v>
      </c>
      <c r="C2803" s="15" t="s">
        <v>70</v>
      </c>
      <c r="D2803" s="62" t="str">
        <f t="shared" si="353"/>
        <v>BODYPUMP и CX WORX4Стойки</v>
      </c>
      <c r="E2803" s="15">
        <v>2</v>
      </c>
      <c r="F2803" s="15">
        <v>1</v>
      </c>
      <c r="H2803" s="8" t="s">
        <v>9</v>
      </c>
      <c r="I2803" s="4" t="s">
        <v>7</v>
      </c>
      <c r="J2803" s="35" t="s">
        <v>12</v>
      </c>
    </row>
    <row r="2804" spans="1:11" x14ac:dyDescent="0.25">
      <c r="A2804" s="15" t="s">
        <v>58</v>
      </c>
      <c r="B2804" s="16">
        <v>4</v>
      </c>
      <c r="C2804" s="15" t="s">
        <v>71</v>
      </c>
      <c r="D2804" s="62" t="str">
        <f t="shared" si="353"/>
        <v>BODYPUMP и CX WORX4Дополнительные весовые диски 1 кг</v>
      </c>
      <c r="E2804" s="15">
        <f>B2804</f>
        <v>4</v>
      </c>
      <c r="F2804" s="15">
        <v>12</v>
      </c>
      <c r="H2804" s="4" t="s">
        <v>10</v>
      </c>
      <c r="I2804" s="4" t="s">
        <v>11</v>
      </c>
      <c r="J2804" s="36" t="s">
        <v>10</v>
      </c>
      <c r="K2804">
        <f>F2804/$F$2336</f>
        <v>0.33333333333333331</v>
      </c>
    </row>
    <row r="2805" spans="1:11" x14ac:dyDescent="0.25">
      <c r="A2805" s="15" t="s">
        <v>58</v>
      </c>
      <c r="B2805" s="16">
        <v>4</v>
      </c>
      <c r="C2805" s="15" t="s">
        <v>72</v>
      </c>
      <c r="D2805" s="62" t="str">
        <f t="shared" si="353"/>
        <v>BODYPUMP и CX WORX4Дополнительные весовые диски 2,5 кг</v>
      </c>
      <c r="E2805" s="15">
        <f t="shared" ref="E2805:E2810" si="356">B2805</f>
        <v>4</v>
      </c>
      <c r="F2805" s="15">
        <v>12</v>
      </c>
      <c r="H2805" s="9" t="s">
        <v>17</v>
      </c>
      <c r="K2805">
        <f t="shared" ref="K2805:K2809" si="357">F2805/$F$2336</f>
        <v>0.33333333333333331</v>
      </c>
    </row>
    <row r="2806" spans="1:11" x14ac:dyDescent="0.25">
      <c r="A2806" s="15" t="s">
        <v>58</v>
      </c>
      <c r="B2806" s="16">
        <v>4</v>
      </c>
      <c r="C2806" s="15" t="s">
        <v>74</v>
      </c>
      <c r="D2806" s="62" t="str">
        <f t="shared" si="353"/>
        <v>BODYPUMP и CX WORX4Весовые диски 3,7 кг</v>
      </c>
      <c r="E2806" s="15">
        <f t="shared" si="356"/>
        <v>4</v>
      </c>
      <c r="F2806" s="15">
        <v>12</v>
      </c>
      <c r="K2806">
        <f t="shared" si="357"/>
        <v>0.33333333333333331</v>
      </c>
    </row>
    <row r="2807" spans="1:11" x14ac:dyDescent="0.25">
      <c r="A2807" s="15" t="s">
        <v>58</v>
      </c>
      <c r="B2807" s="16">
        <v>4</v>
      </c>
      <c r="C2807" s="15" t="s">
        <v>73</v>
      </c>
      <c r="D2807" s="62" t="str">
        <f t="shared" si="353"/>
        <v>BODYPUMP и CX WORX4Дополнительные весовые диски 5 кг</v>
      </c>
      <c r="E2807" s="15">
        <f t="shared" si="356"/>
        <v>4</v>
      </c>
      <c r="F2807" s="15">
        <v>12</v>
      </c>
      <c r="K2807">
        <f t="shared" si="357"/>
        <v>0.33333333333333331</v>
      </c>
    </row>
    <row r="2808" spans="1:11" x14ac:dyDescent="0.25">
      <c r="A2808" s="15" t="s">
        <v>58</v>
      </c>
      <c r="B2808" s="16">
        <v>4</v>
      </c>
      <c r="C2808" s="15" t="s">
        <v>75</v>
      </c>
      <c r="D2808" s="62" t="str">
        <f t="shared" si="353"/>
        <v>BODYPUMP и CX WORX4Весовые диски 7,5 кг</v>
      </c>
      <c r="E2808" s="15">
        <f t="shared" si="356"/>
        <v>4</v>
      </c>
      <c r="F2808" s="15">
        <v>12</v>
      </c>
      <c r="K2808">
        <f t="shared" si="357"/>
        <v>0.33333333333333331</v>
      </c>
    </row>
    <row r="2809" spans="1:11" x14ac:dyDescent="0.25">
      <c r="A2809" s="15" t="s">
        <v>58</v>
      </c>
      <c r="B2809" s="16">
        <v>4</v>
      </c>
      <c r="C2809" s="15" t="s">
        <v>76</v>
      </c>
      <c r="D2809" s="62" t="str">
        <f t="shared" si="353"/>
        <v>BODYPUMP и CX WORX4Весовые диски 10 кг</v>
      </c>
      <c r="E2809" s="15">
        <f t="shared" si="356"/>
        <v>4</v>
      </c>
      <c r="F2809" s="15">
        <v>12</v>
      </c>
      <c r="G2809" s="112"/>
      <c r="K2809">
        <f t="shared" si="357"/>
        <v>0.33333333333333331</v>
      </c>
    </row>
    <row r="2810" spans="1:11" x14ac:dyDescent="0.25">
      <c r="A2810" s="15" t="s">
        <v>58</v>
      </c>
      <c r="B2810" s="16">
        <v>4</v>
      </c>
      <c r="C2810" s="40" t="s">
        <v>78</v>
      </c>
      <c r="D2810" s="62" t="str">
        <f t="shared" si="353"/>
        <v>BODYPUMP и CX WORX4Амортизаторы SMARTBAND</v>
      </c>
      <c r="E2810" s="15">
        <f t="shared" si="356"/>
        <v>4</v>
      </c>
      <c r="F2810" s="15">
        <v>12</v>
      </c>
      <c r="G2810" s="112"/>
    </row>
    <row r="2811" spans="1:11" x14ac:dyDescent="0.25">
      <c r="A2811" s="15" t="s">
        <v>58</v>
      </c>
      <c r="B2811" s="16">
        <v>4</v>
      </c>
      <c r="C2811" s="40" t="s">
        <v>79</v>
      </c>
      <c r="D2811" s="62" t="str">
        <f t="shared" si="353"/>
        <v>BODYPUMP и CX WORX4Амортизаторы SMARTBAND EXTREME</v>
      </c>
      <c r="E2811" s="15">
        <f>E2810*0.4</f>
        <v>1.6</v>
      </c>
      <c r="F2811" s="15">
        <f>F2810*0.4</f>
        <v>4.8000000000000007</v>
      </c>
      <c r="G2811" s="112"/>
    </row>
    <row r="2812" spans="1:11" x14ac:dyDescent="0.25">
      <c r="A2812" s="15" t="s">
        <v>58</v>
      </c>
      <c r="B2812" s="16">
        <v>4</v>
      </c>
      <c r="C2812" s="40" t="s">
        <v>77</v>
      </c>
      <c r="D2812" s="62" t="str">
        <f t="shared" si="353"/>
        <v>BODYPUMP и CX WORX4Держатели Амортизаторов SMARTBAND RACK</v>
      </c>
      <c r="E2812" s="15">
        <v>1</v>
      </c>
      <c r="F2812" s="15">
        <v>2</v>
      </c>
      <c r="G2812" s="112"/>
    </row>
    <row r="2813" spans="1:11" x14ac:dyDescent="0.25">
      <c r="A2813" s="15" t="s">
        <v>58</v>
      </c>
      <c r="B2813" s="16">
        <v>4</v>
      </c>
      <c r="C2813" s="39" t="s">
        <v>81</v>
      </c>
      <c r="D2813" s="62" t="str">
        <f t="shared" si="353"/>
        <v xml:space="preserve">BODYPUMP и CX WORX4Степперы SMARTSTEP (и 4 подставки) x 1 на человека </v>
      </c>
      <c r="E2813" s="15">
        <f>E2801</f>
        <v>4</v>
      </c>
      <c r="F2813" s="15">
        <v>12</v>
      </c>
      <c r="G2813" s="112"/>
    </row>
    <row r="2814" spans="1:11" x14ac:dyDescent="0.25">
      <c r="A2814" s="15" t="s">
        <v>58</v>
      </c>
      <c r="B2814" s="16">
        <v>4</v>
      </c>
      <c r="C2814" s="40" t="s">
        <v>80</v>
      </c>
      <c r="D2814" s="62" t="str">
        <f t="shared" si="353"/>
        <v>BODYPUMP и CX WORX4Коврики MBX MAT</v>
      </c>
      <c r="E2814" s="18">
        <f>E2813</f>
        <v>4</v>
      </c>
      <c r="F2814" s="18">
        <v>12</v>
      </c>
      <c r="G2814" s="27" t="s">
        <v>5</v>
      </c>
      <c r="H2814" s="11"/>
      <c r="I2814" s="11"/>
    </row>
    <row r="2815" spans="1:11" x14ac:dyDescent="0.25">
      <c r="A2815" s="15" t="s">
        <v>58</v>
      </c>
      <c r="B2815" s="16">
        <v>4</v>
      </c>
      <c r="C2815" s="40" t="s">
        <v>88</v>
      </c>
      <c r="D2815" s="62" t="str">
        <f t="shared" si="353"/>
        <v>BODYPUMP и CX WORX4Держатели ковриков MBX MAT RACK</v>
      </c>
      <c r="E2815" s="17">
        <v>1</v>
      </c>
      <c r="F2815" s="17">
        <v>1</v>
      </c>
      <c r="G2815" s="28" t="s">
        <v>5</v>
      </c>
      <c r="H2815" s="6"/>
      <c r="I2815" s="6"/>
      <c r="J2815" s="37"/>
    </row>
    <row r="2816" spans="1:11" x14ac:dyDescent="0.25">
      <c r="A2816" s="15" t="s">
        <v>58</v>
      </c>
      <c r="B2816" s="16">
        <v>3</v>
      </c>
      <c r="C2816" s="39" t="s">
        <v>83</v>
      </c>
      <c r="D2816" s="62" t="str">
        <f t="shared" si="353"/>
        <v>BODYPUMP и CX WORX3Грифы SMARTBAR</v>
      </c>
      <c r="E2816" s="15">
        <f>B2816</f>
        <v>3</v>
      </c>
      <c r="F2816" s="15">
        <v>12</v>
      </c>
      <c r="H2816" s="8" t="s">
        <v>7</v>
      </c>
      <c r="I2816" s="4" t="s">
        <v>11</v>
      </c>
      <c r="J2816" s="35" t="s">
        <v>11</v>
      </c>
    </row>
    <row r="2817" spans="1:11" x14ac:dyDescent="0.25">
      <c r="A2817" s="15" t="s">
        <v>58</v>
      </c>
      <c r="B2817" s="16">
        <v>3</v>
      </c>
      <c r="C2817" s="39" t="s">
        <v>82</v>
      </c>
      <c r="D2817" s="62" t="str">
        <f t="shared" si="353"/>
        <v>BODYPUMP и CX WORX3Наборы весовых дисков (2 x 1 кг + 2 x 2,5 кг + 2 x 5 кг)</v>
      </c>
      <c r="E2817" s="15">
        <f>E2816</f>
        <v>3</v>
      </c>
      <c r="F2817" s="15">
        <v>12</v>
      </c>
      <c r="H2817" s="8" t="s">
        <v>8</v>
      </c>
      <c r="I2817" s="4" t="s">
        <v>7</v>
      </c>
      <c r="J2817" s="35" t="s">
        <v>10</v>
      </c>
    </row>
    <row r="2818" spans="1:11" x14ac:dyDescent="0.25">
      <c r="A2818" s="15" t="s">
        <v>58</v>
      </c>
      <c r="B2818" s="16">
        <v>3</v>
      </c>
      <c r="C2818" s="15" t="s">
        <v>70</v>
      </c>
      <c r="D2818" s="62" t="str">
        <f t="shared" si="353"/>
        <v>BODYPUMP и CX WORX3Стойки</v>
      </c>
      <c r="E2818" s="15">
        <v>2</v>
      </c>
      <c r="F2818" s="15">
        <v>1</v>
      </c>
      <c r="H2818" s="8" t="s">
        <v>9</v>
      </c>
      <c r="I2818" s="4" t="s">
        <v>7</v>
      </c>
      <c r="J2818" s="35" t="s">
        <v>12</v>
      </c>
    </row>
    <row r="2819" spans="1:11" x14ac:dyDescent="0.25">
      <c r="A2819" s="15" t="s">
        <v>58</v>
      </c>
      <c r="B2819" s="16">
        <v>3</v>
      </c>
      <c r="C2819" s="15" t="s">
        <v>71</v>
      </c>
      <c r="D2819" s="62" t="str">
        <f t="shared" si="353"/>
        <v>BODYPUMP и CX WORX3Дополнительные весовые диски 1 кг</v>
      </c>
      <c r="E2819" s="15">
        <f>B2819</f>
        <v>3</v>
      </c>
      <c r="F2819" s="15">
        <v>12</v>
      </c>
      <c r="H2819" s="4" t="s">
        <v>10</v>
      </c>
      <c r="I2819" s="4" t="s">
        <v>11</v>
      </c>
      <c r="J2819" s="36" t="s">
        <v>10</v>
      </c>
      <c r="K2819">
        <f>F2819/$F$2336</f>
        <v>0.33333333333333331</v>
      </c>
    </row>
    <row r="2820" spans="1:11" x14ac:dyDescent="0.25">
      <c r="A2820" s="15" t="s">
        <v>58</v>
      </c>
      <c r="B2820" s="16">
        <v>3</v>
      </c>
      <c r="C2820" s="15" t="s">
        <v>72</v>
      </c>
      <c r="D2820" s="62" t="str">
        <f t="shared" si="353"/>
        <v>BODYPUMP и CX WORX3Дополнительные весовые диски 2,5 кг</v>
      </c>
      <c r="E2820" s="15">
        <f t="shared" ref="E2820:E2825" si="358">B2820</f>
        <v>3</v>
      </c>
      <c r="F2820" s="15">
        <v>12</v>
      </c>
      <c r="H2820" s="9" t="s">
        <v>17</v>
      </c>
      <c r="K2820">
        <f t="shared" ref="K2820:K2824" si="359">F2820/$F$2336</f>
        <v>0.33333333333333331</v>
      </c>
    </row>
    <row r="2821" spans="1:11" x14ac:dyDescent="0.25">
      <c r="A2821" s="15" t="s">
        <v>58</v>
      </c>
      <c r="B2821" s="16">
        <v>3</v>
      </c>
      <c r="C2821" s="15" t="s">
        <v>74</v>
      </c>
      <c r="D2821" s="62" t="str">
        <f t="shared" si="353"/>
        <v>BODYPUMP и CX WORX3Весовые диски 3,7 кг</v>
      </c>
      <c r="E2821" s="15">
        <f t="shared" si="358"/>
        <v>3</v>
      </c>
      <c r="F2821" s="15">
        <v>12</v>
      </c>
      <c r="K2821">
        <f t="shared" si="359"/>
        <v>0.33333333333333331</v>
      </c>
    </row>
    <row r="2822" spans="1:11" x14ac:dyDescent="0.25">
      <c r="A2822" s="15" t="s">
        <v>58</v>
      </c>
      <c r="B2822" s="16">
        <v>3</v>
      </c>
      <c r="C2822" s="15" t="s">
        <v>73</v>
      </c>
      <c r="D2822" s="62" t="str">
        <f t="shared" si="353"/>
        <v>BODYPUMP и CX WORX3Дополнительные весовые диски 5 кг</v>
      </c>
      <c r="E2822" s="15">
        <f t="shared" si="358"/>
        <v>3</v>
      </c>
      <c r="F2822" s="15">
        <v>12</v>
      </c>
      <c r="K2822">
        <f t="shared" si="359"/>
        <v>0.33333333333333331</v>
      </c>
    </row>
    <row r="2823" spans="1:11" x14ac:dyDescent="0.25">
      <c r="A2823" s="15" t="s">
        <v>58</v>
      </c>
      <c r="B2823" s="16">
        <v>3</v>
      </c>
      <c r="C2823" s="15" t="s">
        <v>75</v>
      </c>
      <c r="D2823" s="62" t="str">
        <f t="shared" si="353"/>
        <v>BODYPUMP и CX WORX3Весовые диски 7,5 кг</v>
      </c>
      <c r="E2823" s="15">
        <f t="shared" si="358"/>
        <v>3</v>
      </c>
      <c r="F2823" s="15">
        <v>12</v>
      </c>
      <c r="K2823">
        <f t="shared" si="359"/>
        <v>0.33333333333333331</v>
      </c>
    </row>
    <row r="2824" spans="1:11" x14ac:dyDescent="0.25">
      <c r="A2824" s="15" t="s">
        <v>58</v>
      </c>
      <c r="B2824" s="16">
        <v>3</v>
      </c>
      <c r="C2824" s="15" t="s">
        <v>76</v>
      </c>
      <c r="D2824" s="62" t="str">
        <f t="shared" si="353"/>
        <v>BODYPUMP и CX WORX3Весовые диски 10 кг</v>
      </c>
      <c r="E2824" s="15">
        <f t="shared" si="358"/>
        <v>3</v>
      </c>
      <c r="F2824" s="15">
        <v>12</v>
      </c>
      <c r="G2824" s="112"/>
      <c r="K2824">
        <f t="shared" si="359"/>
        <v>0.33333333333333331</v>
      </c>
    </row>
    <row r="2825" spans="1:11" x14ac:dyDescent="0.25">
      <c r="A2825" s="15" t="s">
        <v>58</v>
      </c>
      <c r="B2825" s="16">
        <v>3</v>
      </c>
      <c r="C2825" s="40" t="s">
        <v>78</v>
      </c>
      <c r="D2825" s="62" t="str">
        <f t="shared" si="353"/>
        <v>BODYPUMP и CX WORX3Амортизаторы SMARTBAND</v>
      </c>
      <c r="E2825" s="15">
        <f t="shared" si="358"/>
        <v>3</v>
      </c>
      <c r="F2825" s="15">
        <v>12</v>
      </c>
      <c r="G2825" s="112"/>
    </row>
    <row r="2826" spans="1:11" x14ac:dyDescent="0.25">
      <c r="A2826" s="15" t="s">
        <v>58</v>
      </c>
      <c r="B2826" s="16">
        <v>3</v>
      </c>
      <c r="C2826" s="40" t="s">
        <v>79</v>
      </c>
      <c r="D2826" s="62" t="str">
        <f t="shared" si="353"/>
        <v>BODYPUMP и CX WORX3Амортизаторы SMARTBAND EXTREME</v>
      </c>
      <c r="E2826" s="15">
        <f>E2825*0.4</f>
        <v>1.2000000000000002</v>
      </c>
      <c r="F2826" s="15">
        <f>F2825*0.4</f>
        <v>4.8000000000000007</v>
      </c>
      <c r="G2826" s="112"/>
    </row>
    <row r="2827" spans="1:11" x14ac:dyDescent="0.25">
      <c r="A2827" s="15" t="s">
        <v>58</v>
      </c>
      <c r="B2827" s="16">
        <v>3</v>
      </c>
      <c r="C2827" s="40" t="s">
        <v>77</v>
      </c>
      <c r="D2827" s="62" t="str">
        <f t="shared" si="353"/>
        <v>BODYPUMP и CX WORX3Держатели Амортизаторов SMARTBAND RACK</v>
      </c>
      <c r="E2827" s="15">
        <v>1</v>
      </c>
      <c r="F2827" s="15">
        <v>2</v>
      </c>
      <c r="G2827" s="112"/>
    </row>
    <row r="2828" spans="1:11" x14ac:dyDescent="0.25">
      <c r="A2828" s="15" t="s">
        <v>58</v>
      </c>
      <c r="B2828" s="16">
        <v>3</v>
      </c>
      <c r="C2828" s="39" t="s">
        <v>81</v>
      </c>
      <c r="D2828" s="62" t="str">
        <f t="shared" si="353"/>
        <v xml:space="preserve">BODYPUMP и CX WORX3Степперы SMARTSTEP (и 4 подставки) x 1 на человека </v>
      </c>
      <c r="E2828" s="15">
        <f>E2816</f>
        <v>3</v>
      </c>
      <c r="F2828" s="15">
        <v>12</v>
      </c>
      <c r="G2828" s="112"/>
    </row>
    <row r="2829" spans="1:11" x14ac:dyDescent="0.25">
      <c r="A2829" s="15" t="s">
        <v>58</v>
      </c>
      <c r="B2829" s="16">
        <v>3</v>
      </c>
      <c r="C2829" s="40" t="s">
        <v>80</v>
      </c>
      <c r="D2829" s="62" t="str">
        <f t="shared" si="353"/>
        <v>BODYPUMP и CX WORX3Коврики MBX MAT</v>
      </c>
      <c r="E2829" s="18">
        <f>E2828</f>
        <v>3</v>
      </c>
      <c r="F2829" s="18">
        <v>12</v>
      </c>
      <c r="G2829" s="27" t="s">
        <v>5</v>
      </c>
      <c r="H2829" s="11"/>
      <c r="I2829" s="11"/>
    </row>
    <row r="2830" spans="1:11" x14ac:dyDescent="0.25">
      <c r="A2830" s="15" t="s">
        <v>58</v>
      </c>
      <c r="B2830" s="16">
        <v>3</v>
      </c>
      <c r="C2830" s="40" t="s">
        <v>88</v>
      </c>
      <c r="D2830" s="62" t="str">
        <f t="shared" si="353"/>
        <v>BODYPUMP и CX WORX3Держатели ковриков MBX MAT RACK</v>
      </c>
      <c r="E2830" s="17">
        <v>1</v>
      </c>
      <c r="F2830" s="17">
        <v>1</v>
      </c>
      <c r="G2830" s="28" t="s">
        <v>5</v>
      </c>
      <c r="H2830" s="6"/>
      <c r="I2830" s="6"/>
      <c r="J2830" s="37"/>
    </row>
    <row r="2831" spans="1:11" x14ac:dyDescent="0.25">
      <c r="A2831" s="15" t="s">
        <v>58</v>
      </c>
      <c r="B2831" s="16">
        <v>2</v>
      </c>
      <c r="C2831" s="39" t="s">
        <v>83</v>
      </c>
      <c r="D2831" s="62" t="str">
        <f t="shared" si="353"/>
        <v>BODYPUMP и CX WORX2Грифы SMARTBAR</v>
      </c>
      <c r="E2831" s="15">
        <f>B2831</f>
        <v>2</v>
      </c>
      <c r="F2831" s="15">
        <v>12</v>
      </c>
      <c r="H2831" s="8" t="s">
        <v>7</v>
      </c>
      <c r="I2831" s="4" t="s">
        <v>11</v>
      </c>
      <c r="J2831" s="35" t="s">
        <v>11</v>
      </c>
    </row>
    <row r="2832" spans="1:11" x14ac:dyDescent="0.25">
      <c r="A2832" s="15" t="s">
        <v>58</v>
      </c>
      <c r="B2832" s="16">
        <v>2</v>
      </c>
      <c r="C2832" s="39" t="s">
        <v>82</v>
      </c>
      <c r="D2832" s="62" t="str">
        <f t="shared" si="353"/>
        <v>BODYPUMP и CX WORX2Наборы весовых дисков (2 x 1 кг + 2 x 2,5 кг + 2 x 5 кг)</v>
      </c>
      <c r="E2832" s="15">
        <f>E2831</f>
        <v>2</v>
      </c>
      <c r="F2832" s="15">
        <v>12</v>
      </c>
      <c r="H2832" s="8" t="s">
        <v>8</v>
      </c>
      <c r="I2832" s="4" t="s">
        <v>7</v>
      </c>
      <c r="J2832" s="35" t="s">
        <v>10</v>
      </c>
    </row>
    <row r="2833" spans="1:11" x14ac:dyDescent="0.25">
      <c r="A2833" s="15" t="s">
        <v>58</v>
      </c>
      <c r="B2833" s="16">
        <v>2</v>
      </c>
      <c r="C2833" s="15" t="s">
        <v>70</v>
      </c>
      <c r="D2833" s="62" t="str">
        <f t="shared" si="353"/>
        <v>BODYPUMP и CX WORX2Стойки</v>
      </c>
      <c r="E2833" s="15">
        <v>2</v>
      </c>
      <c r="F2833" s="15">
        <v>1</v>
      </c>
      <c r="H2833" s="8" t="s">
        <v>9</v>
      </c>
      <c r="I2833" s="4" t="s">
        <v>7</v>
      </c>
      <c r="J2833" s="35" t="s">
        <v>12</v>
      </c>
    </row>
    <row r="2834" spans="1:11" x14ac:dyDescent="0.25">
      <c r="A2834" s="15" t="s">
        <v>58</v>
      </c>
      <c r="B2834" s="16">
        <v>2</v>
      </c>
      <c r="C2834" s="15" t="s">
        <v>71</v>
      </c>
      <c r="D2834" s="62" t="str">
        <f t="shared" si="353"/>
        <v>BODYPUMP и CX WORX2Дополнительные весовые диски 1 кг</v>
      </c>
      <c r="E2834" s="15">
        <f>B2834</f>
        <v>2</v>
      </c>
      <c r="F2834" s="15">
        <v>12</v>
      </c>
      <c r="H2834" s="4" t="s">
        <v>10</v>
      </c>
      <c r="I2834" s="4" t="s">
        <v>11</v>
      </c>
      <c r="J2834" s="36" t="s">
        <v>10</v>
      </c>
      <c r="K2834">
        <f>F2834/$F$2336</f>
        <v>0.33333333333333331</v>
      </c>
    </row>
    <row r="2835" spans="1:11" x14ac:dyDescent="0.25">
      <c r="A2835" s="15" t="s">
        <v>58</v>
      </c>
      <c r="B2835" s="16">
        <v>2</v>
      </c>
      <c r="C2835" s="15" t="s">
        <v>72</v>
      </c>
      <c r="D2835" s="62" t="str">
        <f t="shared" si="353"/>
        <v>BODYPUMP и CX WORX2Дополнительные весовые диски 2,5 кг</v>
      </c>
      <c r="E2835" s="15">
        <f t="shared" ref="E2835:E2840" si="360">B2835</f>
        <v>2</v>
      </c>
      <c r="F2835" s="15">
        <v>12</v>
      </c>
      <c r="H2835" s="9" t="s">
        <v>17</v>
      </c>
      <c r="K2835">
        <f t="shared" ref="K2835:K2839" si="361">F2835/$F$2336</f>
        <v>0.33333333333333331</v>
      </c>
    </row>
    <row r="2836" spans="1:11" x14ac:dyDescent="0.25">
      <c r="A2836" s="15" t="s">
        <v>58</v>
      </c>
      <c r="B2836" s="16">
        <v>2</v>
      </c>
      <c r="C2836" s="15" t="s">
        <v>74</v>
      </c>
      <c r="D2836" s="62" t="str">
        <f t="shared" si="353"/>
        <v>BODYPUMP и CX WORX2Весовые диски 3,7 кг</v>
      </c>
      <c r="E2836" s="15">
        <f t="shared" si="360"/>
        <v>2</v>
      </c>
      <c r="F2836" s="15">
        <v>12</v>
      </c>
      <c r="K2836">
        <f t="shared" si="361"/>
        <v>0.33333333333333331</v>
      </c>
    </row>
    <row r="2837" spans="1:11" x14ac:dyDescent="0.25">
      <c r="A2837" s="15" t="s">
        <v>58</v>
      </c>
      <c r="B2837" s="16">
        <v>2</v>
      </c>
      <c r="C2837" s="15" t="s">
        <v>73</v>
      </c>
      <c r="D2837" s="62" t="str">
        <f t="shared" si="353"/>
        <v>BODYPUMP и CX WORX2Дополнительные весовые диски 5 кг</v>
      </c>
      <c r="E2837" s="15">
        <f t="shared" si="360"/>
        <v>2</v>
      </c>
      <c r="F2837" s="15">
        <v>12</v>
      </c>
      <c r="K2837">
        <f t="shared" si="361"/>
        <v>0.33333333333333331</v>
      </c>
    </row>
    <row r="2838" spans="1:11" x14ac:dyDescent="0.25">
      <c r="A2838" s="15" t="s">
        <v>58</v>
      </c>
      <c r="B2838" s="16">
        <v>2</v>
      </c>
      <c r="C2838" s="15" t="s">
        <v>75</v>
      </c>
      <c r="D2838" s="62" t="str">
        <f t="shared" si="353"/>
        <v>BODYPUMP и CX WORX2Весовые диски 7,5 кг</v>
      </c>
      <c r="E2838" s="15">
        <f t="shared" si="360"/>
        <v>2</v>
      </c>
      <c r="F2838" s="15">
        <v>12</v>
      </c>
      <c r="K2838">
        <f t="shared" si="361"/>
        <v>0.33333333333333331</v>
      </c>
    </row>
    <row r="2839" spans="1:11" x14ac:dyDescent="0.25">
      <c r="A2839" s="15" t="s">
        <v>58</v>
      </c>
      <c r="B2839" s="16">
        <v>2</v>
      </c>
      <c r="C2839" s="15" t="s">
        <v>76</v>
      </c>
      <c r="D2839" s="62" t="str">
        <f t="shared" si="353"/>
        <v>BODYPUMP и CX WORX2Весовые диски 10 кг</v>
      </c>
      <c r="E2839" s="15">
        <f t="shared" si="360"/>
        <v>2</v>
      </c>
      <c r="F2839" s="15">
        <v>12</v>
      </c>
      <c r="G2839" s="112"/>
      <c r="K2839">
        <f t="shared" si="361"/>
        <v>0.33333333333333331</v>
      </c>
    </row>
    <row r="2840" spans="1:11" x14ac:dyDescent="0.25">
      <c r="A2840" s="15" t="s">
        <v>58</v>
      </c>
      <c r="B2840" s="16">
        <v>2</v>
      </c>
      <c r="C2840" s="40" t="s">
        <v>78</v>
      </c>
      <c r="D2840" s="62" t="str">
        <f t="shared" si="353"/>
        <v>BODYPUMP и CX WORX2Амортизаторы SMARTBAND</v>
      </c>
      <c r="E2840" s="15">
        <f t="shared" si="360"/>
        <v>2</v>
      </c>
      <c r="F2840" s="15">
        <v>12</v>
      </c>
      <c r="G2840" s="112"/>
    </row>
    <row r="2841" spans="1:11" x14ac:dyDescent="0.25">
      <c r="A2841" s="15" t="s">
        <v>58</v>
      </c>
      <c r="B2841" s="16">
        <v>2</v>
      </c>
      <c r="C2841" s="40" t="s">
        <v>79</v>
      </c>
      <c r="D2841" s="62" t="str">
        <f t="shared" si="353"/>
        <v>BODYPUMP и CX WORX2Амортизаторы SMARTBAND EXTREME</v>
      </c>
      <c r="E2841" s="15">
        <f>E2840*0.4</f>
        <v>0.8</v>
      </c>
      <c r="F2841" s="15">
        <f>F2840*0.4</f>
        <v>4.8000000000000007</v>
      </c>
      <c r="G2841" s="112"/>
    </row>
    <row r="2842" spans="1:11" x14ac:dyDescent="0.25">
      <c r="A2842" s="15" t="s">
        <v>58</v>
      </c>
      <c r="B2842" s="16">
        <v>2</v>
      </c>
      <c r="C2842" s="40" t="s">
        <v>77</v>
      </c>
      <c r="D2842" s="62" t="str">
        <f t="shared" si="353"/>
        <v>BODYPUMP и CX WORX2Держатели Амортизаторов SMARTBAND RACK</v>
      </c>
      <c r="E2842" s="15">
        <v>1</v>
      </c>
      <c r="F2842" s="15">
        <v>2</v>
      </c>
      <c r="G2842" s="112"/>
    </row>
    <row r="2843" spans="1:11" x14ac:dyDescent="0.25">
      <c r="A2843" s="15" t="s">
        <v>58</v>
      </c>
      <c r="B2843" s="16">
        <v>2</v>
      </c>
      <c r="C2843" s="39" t="s">
        <v>81</v>
      </c>
      <c r="D2843" s="62" t="str">
        <f t="shared" si="353"/>
        <v xml:space="preserve">BODYPUMP и CX WORX2Степперы SMARTSTEP (и 4 подставки) x 1 на человека </v>
      </c>
      <c r="E2843" s="15">
        <f>E2831</f>
        <v>2</v>
      </c>
      <c r="F2843" s="15">
        <v>12</v>
      </c>
      <c r="G2843" s="112"/>
    </row>
    <row r="2844" spans="1:11" x14ac:dyDescent="0.25">
      <c r="A2844" s="15" t="s">
        <v>58</v>
      </c>
      <c r="B2844" s="16">
        <v>2</v>
      </c>
      <c r="C2844" s="40" t="s">
        <v>80</v>
      </c>
      <c r="D2844" s="62" t="str">
        <f t="shared" si="353"/>
        <v>BODYPUMP и CX WORX2Коврики MBX MAT</v>
      </c>
      <c r="E2844" s="18">
        <f>E2843</f>
        <v>2</v>
      </c>
      <c r="F2844" s="18">
        <v>12</v>
      </c>
      <c r="G2844" s="27" t="s">
        <v>5</v>
      </c>
      <c r="H2844" s="11"/>
      <c r="I2844" s="11"/>
    </row>
    <row r="2845" spans="1:11" x14ac:dyDescent="0.25">
      <c r="A2845" s="15" t="s">
        <v>58</v>
      </c>
      <c r="B2845" s="16">
        <v>2</v>
      </c>
      <c r="C2845" s="40" t="s">
        <v>88</v>
      </c>
      <c r="D2845" s="62" t="str">
        <f t="shared" si="353"/>
        <v>BODYPUMP и CX WORX2Держатели ковриков MBX MAT RACK</v>
      </c>
      <c r="E2845" s="17">
        <v>1</v>
      </c>
      <c r="F2845" s="17">
        <v>1</v>
      </c>
      <c r="G2845" s="28" t="s">
        <v>5</v>
      </c>
      <c r="H2845" s="6"/>
      <c r="I2845" s="6"/>
      <c r="J2845" s="37"/>
    </row>
    <row r="2846" spans="1:11" x14ac:dyDescent="0.25">
      <c r="A2846" s="15" t="s">
        <v>58</v>
      </c>
      <c r="B2846" s="16">
        <v>1</v>
      </c>
      <c r="C2846" s="39" t="s">
        <v>83</v>
      </c>
      <c r="D2846" s="62" t="str">
        <f t="shared" si="353"/>
        <v>BODYPUMP и CX WORX1Грифы SMARTBAR</v>
      </c>
      <c r="E2846" s="15">
        <f>B2846</f>
        <v>1</v>
      </c>
      <c r="F2846" s="15">
        <v>12</v>
      </c>
      <c r="H2846" s="8" t="s">
        <v>7</v>
      </c>
      <c r="I2846" s="4" t="s">
        <v>11</v>
      </c>
      <c r="J2846" s="35" t="s">
        <v>11</v>
      </c>
    </row>
    <row r="2847" spans="1:11" x14ac:dyDescent="0.25">
      <c r="A2847" s="15" t="s">
        <v>58</v>
      </c>
      <c r="B2847" s="16">
        <v>1</v>
      </c>
      <c r="C2847" s="39" t="s">
        <v>82</v>
      </c>
      <c r="D2847" s="62" t="str">
        <f t="shared" si="353"/>
        <v>BODYPUMP и CX WORX1Наборы весовых дисков (2 x 1 кг + 2 x 2,5 кг + 2 x 5 кг)</v>
      </c>
      <c r="E2847" s="15">
        <f>E2846</f>
        <v>1</v>
      </c>
      <c r="F2847" s="15">
        <v>12</v>
      </c>
      <c r="H2847" s="8" t="s">
        <v>8</v>
      </c>
      <c r="I2847" s="4" t="s">
        <v>7</v>
      </c>
      <c r="J2847" s="35" t="s">
        <v>10</v>
      </c>
    </row>
    <row r="2848" spans="1:11" x14ac:dyDescent="0.25">
      <c r="A2848" s="15" t="s">
        <v>58</v>
      </c>
      <c r="B2848" s="16">
        <v>1</v>
      </c>
      <c r="C2848" s="15" t="s">
        <v>70</v>
      </c>
      <c r="D2848" s="62" t="str">
        <f t="shared" si="353"/>
        <v>BODYPUMP и CX WORX1Стойки</v>
      </c>
      <c r="E2848" s="15">
        <v>2</v>
      </c>
      <c r="F2848" s="15">
        <v>1</v>
      </c>
      <c r="H2848" s="8" t="s">
        <v>9</v>
      </c>
      <c r="I2848" s="4" t="s">
        <v>7</v>
      </c>
      <c r="J2848" s="35" t="s">
        <v>12</v>
      </c>
    </row>
    <row r="2849" spans="1:11" x14ac:dyDescent="0.25">
      <c r="A2849" s="15" t="s">
        <v>58</v>
      </c>
      <c r="B2849" s="16">
        <v>1</v>
      </c>
      <c r="C2849" s="15" t="s">
        <v>71</v>
      </c>
      <c r="D2849" s="62" t="str">
        <f t="shared" si="353"/>
        <v>BODYPUMP и CX WORX1Дополнительные весовые диски 1 кг</v>
      </c>
      <c r="E2849" s="15">
        <f>B2849</f>
        <v>1</v>
      </c>
      <c r="F2849" s="15">
        <v>12</v>
      </c>
      <c r="H2849" s="4" t="s">
        <v>10</v>
      </c>
      <c r="I2849" s="4" t="s">
        <v>11</v>
      </c>
      <c r="J2849" s="36" t="s">
        <v>10</v>
      </c>
      <c r="K2849">
        <f>F2849/$F$2336</f>
        <v>0.33333333333333331</v>
      </c>
    </row>
    <row r="2850" spans="1:11" x14ac:dyDescent="0.25">
      <c r="A2850" s="15" t="s">
        <v>58</v>
      </c>
      <c r="B2850" s="16">
        <v>1</v>
      </c>
      <c r="C2850" s="15" t="s">
        <v>72</v>
      </c>
      <c r="D2850" s="62" t="str">
        <f t="shared" si="353"/>
        <v>BODYPUMP и CX WORX1Дополнительные весовые диски 2,5 кг</v>
      </c>
      <c r="E2850" s="15">
        <f t="shared" ref="E2850:E2855" si="362">B2850</f>
        <v>1</v>
      </c>
      <c r="F2850" s="15">
        <v>12</v>
      </c>
      <c r="H2850" s="9" t="s">
        <v>17</v>
      </c>
      <c r="K2850">
        <f t="shared" ref="K2850:K2854" si="363">F2850/$F$2336</f>
        <v>0.33333333333333331</v>
      </c>
    </row>
    <row r="2851" spans="1:11" x14ac:dyDescent="0.25">
      <c r="A2851" s="15" t="s">
        <v>58</v>
      </c>
      <c r="B2851" s="16">
        <v>1</v>
      </c>
      <c r="C2851" s="15" t="s">
        <v>74</v>
      </c>
      <c r="D2851" s="62" t="str">
        <f t="shared" si="353"/>
        <v>BODYPUMP и CX WORX1Весовые диски 3,7 кг</v>
      </c>
      <c r="E2851" s="15">
        <f t="shared" si="362"/>
        <v>1</v>
      </c>
      <c r="F2851" s="15">
        <v>12</v>
      </c>
      <c r="K2851">
        <f t="shared" si="363"/>
        <v>0.33333333333333331</v>
      </c>
    </row>
    <row r="2852" spans="1:11" x14ac:dyDescent="0.25">
      <c r="A2852" s="15" t="s">
        <v>58</v>
      </c>
      <c r="B2852" s="16">
        <v>1</v>
      </c>
      <c r="C2852" s="15" t="s">
        <v>73</v>
      </c>
      <c r="D2852" s="62" t="str">
        <f t="shared" si="353"/>
        <v>BODYPUMP и CX WORX1Дополнительные весовые диски 5 кг</v>
      </c>
      <c r="E2852" s="15">
        <f t="shared" si="362"/>
        <v>1</v>
      </c>
      <c r="F2852" s="15">
        <v>12</v>
      </c>
      <c r="K2852">
        <f t="shared" si="363"/>
        <v>0.33333333333333331</v>
      </c>
    </row>
    <row r="2853" spans="1:11" x14ac:dyDescent="0.25">
      <c r="A2853" s="15" t="s">
        <v>58</v>
      </c>
      <c r="B2853" s="16">
        <v>1</v>
      </c>
      <c r="C2853" s="15" t="s">
        <v>75</v>
      </c>
      <c r="D2853" s="62" t="str">
        <f t="shared" ref="D2853:D2860" si="364">A2853&amp;B2853&amp;C2853</f>
        <v>BODYPUMP и CX WORX1Весовые диски 7,5 кг</v>
      </c>
      <c r="E2853" s="15">
        <f t="shared" si="362"/>
        <v>1</v>
      </c>
      <c r="F2853" s="15">
        <v>12</v>
      </c>
      <c r="K2853">
        <f t="shared" si="363"/>
        <v>0.33333333333333331</v>
      </c>
    </row>
    <row r="2854" spans="1:11" x14ac:dyDescent="0.25">
      <c r="A2854" s="15" t="s">
        <v>58</v>
      </c>
      <c r="B2854" s="16">
        <v>1</v>
      </c>
      <c r="C2854" s="15" t="s">
        <v>76</v>
      </c>
      <c r="D2854" s="62" t="str">
        <f t="shared" si="364"/>
        <v>BODYPUMP и CX WORX1Весовые диски 10 кг</v>
      </c>
      <c r="E2854" s="15">
        <f t="shared" si="362"/>
        <v>1</v>
      </c>
      <c r="F2854" s="15">
        <v>12</v>
      </c>
      <c r="G2854" s="112"/>
      <c r="K2854">
        <f t="shared" si="363"/>
        <v>0.33333333333333331</v>
      </c>
    </row>
    <row r="2855" spans="1:11" x14ac:dyDescent="0.25">
      <c r="A2855" s="15" t="s">
        <v>58</v>
      </c>
      <c r="B2855" s="16">
        <v>1</v>
      </c>
      <c r="C2855" s="40" t="s">
        <v>78</v>
      </c>
      <c r="D2855" s="62" t="str">
        <f t="shared" si="364"/>
        <v>BODYPUMP и CX WORX1Амортизаторы SMARTBAND</v>
      </c>
      <c r="E2855" s="15">
        <f t="shared" si="362"/>
        <v>1</v>
      </c>
      <c r="F2855" s="15">
        <v>12</v>
      </c>
      <c r="G2855" s="112"/>
    </row>
    <row r="2856" spans="1:11" x14ac:dyDescent="0.25">
      <c r="A2856" s="15" t="s">
        <v>58</v>
      </c>
      <c r="B2856" s="16">
        <v>1</v>
      </c>
      <c r="C2856" s="40" t="s">
        <v>79</v>
      </c>
      <c r="D2856" s="62" t="str">
        <f t="shared" si="364"/>
        <v>BODYPUMP и CX WORX1Амортизаторы SMARTBAND EXTREME</v>
      </c>
      <c r="E2856" s="15">
        <f>E2855*0.4</f>
        <v>0.4</v>
      </c>
      <c r="F2856" s="15">
        <f>F2855*0.4</f>
        <v>4.8000000000000007</v>
      </c>
      <c r="G2856" s="112"/>
    </row>
    <row r="2857" spans="1:11" x14ac:dyDescent="0.25">
      <c r="A2857" s="15" t="s">
        <v>58</v>
      </c>
      <c r="B2857" s="16">
        <v>1</v>
      </c>
      <c r="C2857" s="40" t="s">
        <v>77</v>
      </c>
      <c r="D2857" s="62" t="str">
        <f t="shared" si="364"/>
        <v>BODYPUMP и CX WORX1Держатели Амортизаторов SMARTBAND RACK</v>
      </c>
      <c r="E2857" s="15">
        <v>1</v>
      </c>
      <c r="F2857" s="15">
        <v>2</v>
      </c>
      <c r="G2857" s="112"/>
    </row>
    <row r="2858" spans="1:11" x14ac:dyDescent="0.25">
      <c r="A2858" s="15" t="s">
        <v>58</v>
      </c>
      <c r="B2858" s="16">
        <v>1</v>
      </c>
      <c r="C2858" s="39" t="s">
        <v>81</v>
      </c>
      <c r="D2858" s="62" t="str">
        <f t="shared" si="364"/>
        <v xml:space="preserve">BODYPUMP и CX WORX1Степперы SMARTSTEP (и 4 подставки) x 1 на человека </v>
      </c>
      <c r="E2858" s="15">
        <f>E2846</f>
        <v>1</v>
      </c>
      <c r="F2858" s="15">
        <v>12</v>
      </c>
      <c r="G2858" s="112"/>
    </row>
    <row r="2859" spans="1:11" x14ac:dyDescent="0.25">
      <c r="A2859" s="15" t="s">
        <v>58</v>
      </c>
      <c r="B2859" s="16">
        <v>1</v>
      </c>
      <c r="C2859" s="40" t="s">
        <v>80</v>
      </c>
      <c r="D2859" s="62" t="str">
        <f t="shared" si="364"/>
        <v>BODYPUMP и CX WORX1Коврики MBX MAT</v>
      </c>
      <c r="E2859" s="18">
        <f>E2858</f>
        <v>1</v>
      </c>
      <c r="F2859" s="18">
        <v>12</v>
      </c>
      <c r="G2859" s="27" t="s">
        <v>5</v>
      </c>
      <c r="H2859" s="11"/>
      <c r="I2859" s="11"/>
    </row>
    <row r="2860" spans="1:11" x14ac:dyDescent="0.25">
      <c r="A2860" s="15" t="s">
        <v>58</v>
      </c>
      <c r="B2860" s="16">
        <v>1</v>
      </c>
      <c r="C2860" s="40" t="s">
        <v>88</v>
      </c>
      <c r="D2860" s="62" t="str">
        <f t="shared" si="364"/>
        <v>BODYPUMP и CX WORX1Держатели ковриков MBX MAT RACK</v>
      </c>
      <c r="E2860" s="17">
        <v>1</v>
      </c>
      <c r="F2860" s="17">
        <v>1</v>
      </c>
      <c r="G2860" s="28" t="s">
        <v>5</v>
      </c>
      <c r="H2860" s="6"/>
      <c r="I2860" s="6"/>
      <c r="J2860" s="37"/>
    </row>
    <row r="2861" spans="1:11" ht="15" customHeight="1" x14ac:dyDescent="0.25">
      <c r="A2861" s="15" t="s">
        <v>57</v>
      </c>
      <c r="B2861" s="16">
        <v>48</v>
      </c>
      <c r="C2861" s="15" t="s">
        <v>83</v>
      </c>
      <c r="D2861" t="str">
        <f>A2861&amp;B2861&amp;C2861</f>
        <v>Только BODYPUMP48Грифы SMARTBAR</v>
      </c>
      <c r="E2861" s="42">
        <f>B2861</f>
        <v>48</v>
      </c>
      <c r="F2861" s="15">
        <v>48</v>
      </c>
      <c r="G2861" s="182" t="s">
        <v>13</v>
      </c>
      <c r="H2861" s="8" t="s">
        <v>7</v>
      </c>
      <c r="I2861" s="4" t="s">
        <v>11</v>
      </c>
      <c r="J2861" s="35" t="s">
        <v>11</v>
      </c>
    </row>
    <row r="2862" spans="1:11" x14ac:dyDescent="0.25">
      <c r="A2862" s="15" t="s">
        <v>57</v>
      </c>
      <c r="B2862" s="16">
        <v>48</v>
      </c>
      <c r="C2862" s="39" t="s">
        <v>82</v>
      </c>
      <c r="D2862" t="str">
        <f t="shared" ref="D2862:D2884" si="365">A2862&amp;B2862&amp;C2862</f>
        <v>Только BODYPUMP48Наборы весовых дисков (2 x 1 кг + 2 x 2,5 кг + 2 x 5 кг)</v>
      </c>
      <c r="E2862" s="42">
        <f>B2862</f>
        <v>48</v>
      </c>
      <c r="F2862" s="15">
        <v>48</v>
      </c>
      <c r="G2862" s="182"/>
      <c r="H2862" s="8" t="s">
        <v>8</v>
      </c>
      <c r="I2862" s="4" t="s">
        <v>7</v>
      </c>
      <c r="J2862" s="35" t="s">
        <v>10</v>
      </c>
    </row>
    <row r="2863" spans="1:11" x14ac:dyDescent="0.25">
      <c r="A2863" s="15" t="s">
        <v>57</v>
      </c>
      <c r="B2863" s="16">
        <v>48</v>
      </c>
      <c r="C2863" s="15" t="s">
        <v>70</v>
      </c>
      <c r="D2863" t="str">
        <f t="shared" si="365"/>
        <v>Только BODYPUMP48Стойки</v>
      </c>
      <c r="E2863" s="42">
        <v>4</v>
      </c>
      <c r="F2863" s="15">
        <v>4</v>
      </c>
      <c r="G2863" s="182"/>
      <c r="H2863" s="8" t="s">
        <v>9</v>
      </c>
      <c r="I2863" s="4" t="s">
        <v>7</v>
      </c>
      <c r="J2863" s="35" t="s">
        <v>12</v>
      </c>
    </row>
    <row r="2864" spans="1:11" x14ac:dyDescent="0.25">
      <c r="A2864" s="15" t="s">
        <v>57</v>
      </c>
      <c r="B2864" s="16">
        <v>48</v>
      </c>
      <c r="C2864" s="15" t="s">
        <v>71</v>
      </c>
      <c r="D2864" t="str">
        <f t="shared" si="365"/>
        <v>Только BODYPUMP48Дополнительные весовые диски 1 кг</v>
      </c>
      <c r="E2864" s="42">
        <f>B2864</f>
        <v>48</v>
      </c>
      <c r="F2864" s="15">
        <f t="shared" ref="F2864:F2869" si="366">12*4</f>
        <v>48</v>
      </c>
      <c r="G2864" s="182"/>
      <c r="H2864" s="4" t="s">
        <v>10</v>
      </c>
      <c r="I2864" s="4" t="s">
        <v>11</v>
      </c>
      <c r="J2864" s="36" t="s">
        <v>10</v>
      </c>
      <c r="K2864" s="43">
        <v>0.66666666666666663</v>
      </c>
    </row>
    <row r="2865" spans="1:11" x14ac:dyDescent="0.25">
      <c r="A2865" s="15" t="s">
        <v>57</v>
      </c>
      <c r="B2865" s="16">
        <v>48</v>
      </c>
      <c r="C2865" s="15" t="s">
        <v>72</v>
      </c>
      <c r="D2865" t="str">
        <f t="shared" si="365"/>
        <v>Только BODYPUMP48Дополнительные весовые диски 2,5 кг</v>
      </c>
      <c r="E2865" s="42">
        <f t="shared" ref="E2865:E2871" si="367">B2865</f>
        <v>48</v>
      </c>
      <c r="F2865" s="15">
        <f t="shared" si="366"/>
        <v>48</v>
      </c>
      <c r="G2865" s="182"/>
      <c r="K2865" s="44">
        <v>1.3333333333333333</v>
      </c>
    </row>
    <row r="2866" spans="1:11" x14ac:dyDescent="0.25">
      <c r="A2866" s="15" t="s">
        <v>57</v>
      </c>
      <c r="B2866" s="16">
        <v>48</v>
      </c>
      <c r="C2866" s="15" t="s">
        <v>74</v>
      </c>
      <c r="D2866" t="str">
        <f t="shared" si="365"/>
        <v>Только BODYPUMP48Весовые диски 3,7 кг</v>
      </c>
      <c r="E2866" s="42">
        <f t="shared" si="367"/>
        <v>48</v>
      </c>
      <c r="F2866" s="15">
        <f t="shared" si="366"/>
        <v>48</v>
      </c>
      <c r="G2866" s="182"/>
      <c r="H2866" s="9" t="s">
        <v>17</v>
      </c>
      <c r="K2866" s="44">
        <v>1</v>
      </c>
    </row>
    <row r="2867" spans="1:11" x14ac:dyDescent="0.25">
      <c r="A2867" s="15" t="s">
        <v>57</v>
      </c>
      <c r="B2867" s="16">
        <v>48</v>
      </c>
      <c r="C2867" s="15" t="s">
        <v>73</v>
      </c>
      <c r="D2867" t="str">
        <f t="shared" si="365"/>
        <v>Только BODYPUMP48Дополнительные весовые диски 5 кг</v>
      </c>
      <c r="E2867" s="42">
        <f t="shared" si="367"/>
        <v>48</v>
      </c>
      <c r="F2867" s="15">
        <f t="shared" si="366"/>
        <v>48</v>
      </c>
      <c r="G2867" s="182"/>
      <c r="K2867" s="44">
        <v>1</v>
      </c>
    </row>
    <row r="2868" spans="1:11" x14ac:dyDescent="0.25">
      <c r="A2868" s="15" t="s">
        <v>57</v>
      </c>
      <c r="B2868" s="16">
        <v>48</v>
      </c>
      <c r="C2868" s="15" t="s">
        <v>75</v>
      </c>
      <c r="D2868" t="str">
        <f t="shared" si="365"/>
        <v>Только BODYPUMP48Весовые диски 7,5 кг</v>
      </c>
      <c r="E2868" s="42">
        <f t="shared" si="367"/>
        <v>48</v>
      </c>
      <c r="F2868" s="15">
        <f t="shared" si="366"/>
        <v>48</v>
      </c>
      <c r="G2868" s="182"/>
      <c r="K2868" s="44">
        <v>1</v>
      </c>
    </row>
    <row r="2869" spans="1:11" x14ac:dyDescent="0.25">
      <c r="A2869" s="15" t="s">
        <v>57</v>
      </c>
      <c r="B2869" s="16">
        <v>48</v>
      </c>
      <c r="C2869" s="15" t="s">
        <v>76</v>
      </c>
      <c r="D2869" t="str">
        <f t="shared" si="365"/>
        <v>Только BODYPUMP48Весовые диски 10 кг</v>
      </c>
      <c r="E2869" s="42">
        <f t="shared" si="367"/>
        <v>48</v>
      </c>
      <c r="F2869" s="15">
        <f t="shared" si="366"/>
        <v>48</v>
      </c>
      <c r="G2869" s="182"/>
      <c r="K2869" s="44">
        <v>1</v>
      </c>
    </row>
    <row r="2870" spans="1:11" x14ac:dyDescent="0.25">
      <c r="A2870" s="15" t="s">
        <v>57</v>
      </c>
      <c r="B2870" s="16">
        <v>48</v>
      </c>
      <c r="C2870" s="15" t="s">
        <v>81</v>
      </c>
      <c r="D2870" t="str">
        <f t="shared" si="365"/>
        <v xml:space="preserve">Только BODYPUMP48Степперы SMARTSTEP (и 4 подставки) x 1 на человека </v>
      </c>
      <c r="E2870" s="42">
        <f t="shared" si="367"/>
        <v>48</v>
      </c>
      <c r="F2870" s="15">
        <f>F2861</f>
        <v>48</v>
      </c>
      <c r="G2870" s="112"/>
      <c r="K2870" s="44"/>
    </row>
    <row r="2871" spans="1:11" s="10" customFormat="1" x14ac:dyDescent="0.25">
      <c r="A2871" s="15" t="s">
        <v>57</v>
      </c>
      <c r="B2871" s="16">
        <v>48</v>
      </c>
      <c r="C2871" s="18" t="s">
        <v>80</v>
      </c>
      <c r="D2871" t="str">
        <f t="shared" si="365"/>
        <v>Только BODYPUMP48Коврики MBX MAT</v>
      </c>
      <c r="E2871" s="42">
        <f t="shared" si="367"/>
        <v>48</v>
      </c>
      <c r="F2871" s="18">
        <f>F2861</f>
        <v>48</v>
      </c>
      <c r="G2871" s="27" t="s">
        <v>5</v>
      </c>
      <c r="H2871" s="11"/>
      <c r="I2871" s="11"/>
      <c r="J2871" s="34"/>
      <c r="K2871" s="44"/>
    </row>
    <row r="2872" spans="1:11" s="5" customFormat="1" x14ac:dyDescent="0.25">
      <c r="A2872" s="15" t="s">
        <v>57</v>
      </c>
      <c r="B2872" s="16">
        <v>48</v>
      </c>
      <c r="C2872" s="17" t="s">
        <v>88</v>
      </c>
      <c r="D2872" t="str">
        <f t="shared" si="365"/>
        <v>Только BODYPUMP48Держатели ковриков MBX MAT RACK</v>
      </c>
      <c r="E2872" s="91">
        <v>1</v>
      </c>
      <c r="F2872" s="17">
        <v>1</v>
      </c>
      <c r="G2872" s="28" t="s">
        <v>5</v>
      </c>
      <c r="H2872" s="6"/>
      <c r="I2872" s="6"/>
      <c r="J2872" s="37"/>
      <c r="K2872" s="43"/>
    </row>
    <row r="2873" spans="1:11" ht="15" customHeight="1" x14ac:dyDescent="0.25">
      <c r="A2873" s="15" t="s">
        <v>57</v>
      </c>
      <c r="B2873" s="16">
        <v>47</v>
      </c>
      <c r="C2873" s="15" t="s">
        <v>83</v>
      </c>
      <c r="D2873" t="str">
        <f t="shared" si="365"/>
        <v>Только BODYPUMP47Грифы SMARTBAR</v>
      </c>
      <c r="E2873" s="42">
        <f t="shared" ref="E2873:E2874" si="368">B2873</f>
        <v>47</v>
      </c>
      <c r="F2873" s="15">
        <v>48</v>
      </c>
      <c r="G2873" s="182" t="s">
        <v>13</v>
      </c>
      <c r="H2873" s="8" t="s">
        <v>7</v>
      </c>
      <c r="I2873" s="4" t="s">
        <v>11</v>
      </c>
      <c r="J2873" s="35" t="s">
        <v>11</v>
      </c>
    </row>
    <row r="2874" spans="1:11" x14ac:dyDescent="0.25">
      <c r="A2874" s="15" t="s">
        <v>57</v>
      </c>
      <c r="B2874" s="16">
        <v>47</v>
      </c>
      <c r="C2874" s="39" t="s">
        <v>82</v>
      </c>
      <c r="D2874" t="str">
        <f t="shared" si="365"/>
        <v>Только BODYPUMP47Наборы весовых дисков (2 x 1 кг + 2 x 2,5 кг + 2 x 5 кг)</v>
      </c>
      <c r="E2874" s="42">
        <f t="shared" si="368"/>
        <v>47</v>
      </c>
      <c r="F2874" s="15">
        <v>48</v>
      </c>
      <c r="G2874" s="182"/>
      <c r="H2874" s="8" t="s">
        <v>8</v>
      </c>
      <c r="I2874" s="4" t="s">
        <v>7</v>
      </c>
      <c r="J2874" s="35" t="s">
        <v>10</v>
      </c>
    </row>
    <row r="2875" spans="1:11" x14ac:dyDescent="0.25">
      <c r="A2875" s="15" t="s">
        <v>57</v>
      </c>
      <c r="B2875" s="16">
        <v>47</v>
      </c>
      <c r="C2875" s="15" t="s">
        <v>70</v>
      </c>
      <c r="D2875" t="str">
        <f t="shared" si="365"/>
        <v>Только BODYPUMP47Стойки</v>
      </c>
      <c r="E2875" s="42">
        <v>4</v>
      </c>
      <c r="F2875" s="15">
        <v>4</v>
      </c>
      <c r="G2875" s="182"/>
      <c r="H2875" s="8" t="s">
        <v>9</v>
      </c>
      <c r="I2875" s="4" t="s">
        <v>7</v>
      </c>
      <c r="J2875" s="35" t="s">
        <v>12</v>
      </c>
    </row>
    <row r="2876" spans="1:11" x14ac:dyDescent="0.25">
      <c r="A2876" s="15" t="s">
        <v>57</v>
      </c>
      <c r="B2876" s="16">
        <v>47</v>
      </c>
      <c r="C2876" s="15" t="s">
        <v>71</v>
      </c>
      <c r="D2876" t="str">
        <f t="shared" si="365"/>
        <v>Только BODYPUMP47Дополнительные весовые диски 1 кг</v>
      </c>
      <c r="E2876" s="42">
        <f t="shared" ref="E2876:E2939" si="369">B2876</f>
        <v>47</v>
      </c>
      <c r="F2876" s="15">
        <f t="shared" ref="F2876:F2881" si="370">12*4</f>
        <v>48</v>
      </c>
      <c r="G2876" s="182"/>
      <c r="H2876" s="4" t="s">
        <v>10</v>
      </c>
      <c r="I2876" s="4" t="s">
        <v>11</v>
      </c>
      <c r="J2876" s="36" t="s">
        <v>10</v>
      </c>
      <c r="K2876" s="43">
        <v>0.66666666666666663</v>
      </c>
    </row>
    <row r="2877" spans="1:11" x14ac:dyDescent="0.25">
      <c r="A2877" s="15" t="s">
        <v>57</v>
      </c>
      <c r="B2877" s="16">
        <v>47</v>
      </c>
      <c r="C2877" s="15" t="s">
        <v>72</v>
      </c>
      <c r="D2877" t="str">
        <f t="shared" si="365"/>
        <v>Только BODYPUMP47Дополнительные весовые диски 2,5 кг</v>
      </c>
      <c r="E2877" s="42">
        <f t="shared" si="369"/>
        <v>47</v>
      </c>
      <c r="F2877" s="15">
        <f t="shared" si="370"/>
        <v>48</v>
      </c>
      <c r="G2877" s="182"/>
      <c r="K2877" s="44">
        <v>1.3333333333333333</v>
      </c>
    </row>
    <row r="2878" spans="1:11" x14ac:dyDescent="0.25">
      <c r="A2878" s="15" t="s">
        <v>57</v>
      </c>
      <c r="B2878" s="16">
        <v>47</v>
      </c>
      <c r="C2878" s="15" t="s">
        <v>74</v>
      </c>
      <c r="D2878" t="str">
        <f t="shared" si="365"/>
        <v>Только BODYPUMP47Весовые диски 3,7 кг</v>
      </c>
      <c r="E2878" s="42">
        <f t="shared" si="369"/>
        <v>47</v>
      </c>
      <c r="F2878" s="15">
        <f t="shared" si="370"/>
        <v>48</v>
      </c>
      <c r="G2878" s="182"/>
      <c r="H2878" s="9" t="s">
        <v>17</v>
      </c>
      <c r="K2878" s="44">
        <v>1</v>
      </c>
    </row>
    <row r="2879" spans="1:11" x14ac:dyDescent="0.25">
      <c r="A2879" s="15" t="s">
        <v>57</v>
      </c>
      <c r="B2879" s="16">
        <v>47</v>
      </c>
      <c r="C2879" s="15" t="s">
        <v>73</v>
      </c>
      <c r="D2879" t="str">
        <f t="shared" si="365"/>
        <v>Только BODYPUMP47Дополнительные весовые диски 5 кг</v>
      </c>
      <c r="E2879" s="42">
        <f t="shared" si="369"/>
        <v>47</v>
      </c>
      <c r="F2879" s="15">
        <f t="shared" si="370"/>
        <v>48</v>
      </c>
      <c r="G2879" s="182"/>
      <c r="K2879" s="44">
        <v>1</v>
      </c>
    </row>
    <row r="2880" spans="1:11" x14ac:dyDescent="0.25">
      <c r="A2880" s="15" t="s">
        <v>57</v>
      </c>
      <c r="B2880" s="16">
        <v>47</v>
      </c>
      <c r="C2880" s="15" t="s">
        <v>75</v>
      </c>
      <c r="D2880" t="str">
        <f t="shared" si="365"/>
        <v>Только BODYPUMP47Весовые диски 7,5 кг</v>
      </c>
      <c r="E2880" s="42">
        <f t="shared" si="369"/>
        <v>47</v>
      </c>
      <c r="F2880" s="15">
        <f t="shared" si="370"/>
        <v>48</v>
      </c>
      <c r="G2880" s="182"/>
      <c r="K2880" s="44">
        <v>1</v>
      </c>
    </row>
    <row r="2881" spans="1:11" x14ac:dyDescent="0.25">
      <c r="A2881" s="15" t="s">
        <v>57</v>
      </c>
      <c r="B2881" s="16">
        <v>47</v>
      </c>
      <c r="C2881" s="15" t="s">
        <v>76</v>
      </c>
      <c r="D2881" t="str">
        <f t="shared" si="365"/>
        <v>Только BODYPUMP47Весовые диски 10 кг</v>
      </c>
      <c r="E2881" s="42">
        <f t="shared" si="369"/>
        <v>47</v>
      </c>
      <c r="F2881" s="15">
        <f t="shared" si="370"/>
        <v>48</v>
      </c>
      <c r="G2881" s="182"/>
      <c r="K2881" s="44">
        <v>1</v>
      </c>
    </row>
    <row r="2882" spans="1:11" x14ac:dyDescent="0.25">
      <c r="A2882" s="15" t="s">
        <v>57</v>
      </c>
      <c r="B2882" s="16">
        <v>47</v>
      </c>
      <c r="C2882" s="15" t="s">
        <v>81</v>
      </c>
      <c r="D2882" t="str">
        <f t="shared" si="365"/>
        <v xml:space="preserve">Только BODYPUMP47Степперы SMARTSTEP (и 4 подставки) x 1 на человека </v>
      </c>
      <c r="E2882" s="42">
        <f t="shared" si="369"/>
        <v>47</v>
      </c>
      <c r="F2882" s="15">
        <f t="shared" ref="F2882" si="371">F2873</f>
        <v>48</v>
      </c>
      <c r="G2882" s="112"/>
      <c r="K2882" s="44"/>
    </row>
    <row r="2883" spans="1:11" s="10" customFormat="1" x14ac:dyDescent="0.25">
      <c r="A2883" s="15" t="s">
        <v>57</v>
      </c>
      <c r="B2883" s="16">
        <v>47</v>
      </c>
      <c r="C2883" s="18" t="s">
        <v>80</v>
      </c>
      <c r="D2883" t="str">
        <f t="shared" si="365"/>
        <v>Только BODYPUMP47Коврики MBX MAT</v>
      </c>
      <c r="E2883" s="42">
        <f t="shared" si="369"/>
        <v>47</v>
      </c>
      <c r="F2883" s="18">
        <f t="shared" ref="F2883" si="372">F2873</f>
        <v>48</v>
      </c>
      <c r="G2883" s="27" t="s">
        <v>5</v>
      </c>
      <c r="H2883" s="11"/>
      <c r="I2883" s="11"/>
      <c r="J2883" s="34"/>
      <c r="K2883" s="44"/>
    </row>
    <row r="2884" spans="1:11" s="5" customFormat="1" x14ac:dyDescent="0.25">
      <c r="A2884" s="15" t="s">
        <v>57</v>
      </c>
      <c r="B2884" s="16">
        <v>47</v>
      </c>
      <c r="C2884" s="17" t="s">
        <v>88</v>
      </c>
      <c r="D2884" t="str">
        <f t="shared" si="365"/>
        <v>Только BODYPUMP47Держатели ковриков MBX MAT RACK</v>
      </c>
      <c r="E2884" s="91">
        <v>1</v>
      </c>
      <c r="F2884" s="17">
        <v>1</v>
      </c>
      <c r="G2884" s="28" t="s">
        <v>5</v>
      </c>
      <c r="H2884" s="6"/>
      <c r="I2884" s="6"/>
      <c r="J2884" s="37"/>
      <c r="K2884" s="43"/>
    </row>
    <row r="2885" spans="1:11" ht="15" customHeight="1" x14ac:dyDescent="0.25">
      <c r="A2885" s="15" t="s">
        <v>57</v>
      </c>
      <c r="B2885" s="16">
        <v>46</v>
      </c>
      <c r="C2885" s="15" t="s">
        <v>83</v>
      </c>
      <c r="D2885" t="str">
        <f>A2885&amp;B2885&amp;C2885</f>
        <v>Только BODYPUMP46Грифы SMARTBAR</v>
      </c>
      <c r="E2885" s="42">
        <f t="shared" ref="E2885:E2886" si="373">B2885</f>
        <v>46</v>
      </c>
      <c r="F2885" s="15">
        <v>48</v>
      </c>
      <c r="G2885" s="182" t="s">
        <v>13</v>
      </c>
      <c r="H2885" s="8" t="s">
        <v>7</v>
      </c>
      <c r="I2885" s="4" t="s">
        <v>11</v>
      </c>
      <c r="J2885" s="35" t="s">
        <v>11</v>
      </c>
    </row>
    <row r="2886" spans="1:11" x14ac:dyDescent="0.25">
      <c r="A2886" s="15" t="s">
        <v>57</v>
      </c>
      <c r="B2886" s="16">
        <v>46</v>
      </c>
      <c r="C2886" s="39" t="s">
        <v>82</v>
      </c>
      <c r="D2886" t="str">
        <f t="shared" ref="D2886:D2932" si="374">A2886&amp;B2886&amp;C2886</f>
        <v>Только BODYPUMP46Наборы весовых дисков (2 x 1 кг + 2 x 2,5 кг + 2 x 5 кг)</v>
      </c>
      <c r="E2886" s="42">
        <f t="shared" si="373"/>
        <v>46</v>
      </c>
      <c r="F2886" s="15">
        <v>48</v>
      </c>
      <c r="G2886" s="182"/>
      <c r="H2886" s="8" t="s">
        <v>8</v>
      </c>
      <c r="I2886" s="4" t="s">
        <v>7</v>
      </c>
      <c r="J2886" s="35" t="s">
        <v>10</v>
      </c>
    </row>
    <row r="2887" spans="1:11" x14ac:dyDescent="0.25">
      <c r="A2887" s="15" t="s">
        <v>57</v>
      </c>
      <c r="B2887" s="16">
        <v>46</v>
      </c>
      <c r="C2887" s="15" t="s">
        <v>70</v>
      </c>
      <c r="D2887" t="str">
        <f t="shared" si="374"/>
        <v>Только BODYPUMP46Стойки</v>
      </c>
      <c r="E2887" s="42">
        <v>4</v>
      </c>
      <c r="F2887" s="15">
        <v>4</v>
      </c>
      <c r="G2887" s="182"/>
      <c r="H2887" s="8" t="s">
        <v>9</v>
      </c>
      <c r="I2887" s="4" t="s">
        <v>7</v>
      </c>
      <c r="J2887" s="35" t="s">
        <v>12</v>
      </c>
    </row>
    <row r="2888" spans="1:11" x14ac:dyDescent="0.25">
      <c r="A2888" s="15" t="s">
        <v>57</v>
      </c>
      <c r="B2888" s="16">
        <v>46</v>
      </c>
      <c r="C2888" s="15" t="s">
        <v>71</v>
      </c>
      <c r="D2888" t="str">
        <f t="shared" si="374"/>
        <v>Только BODYPUMP46Дополнительные весовые диски 1 кг</v>
      </c>
      <c r="E2888" s="42">
        <f t="shared" ref="E2888" si="375">B2888</f>
        <v>46</v>
      </c>
      <c r="F2888" s="15">
        <f t="shared" ref="F2888:F2893" si="376">12*4</f>
        <v>48</v>
      </c>
      <c r="G2888" s="182"/>
      <c r="H2888" s="4" t="s">
        <v>10</v>
      </c>
      <c r="I2888" s="4" t="s">
        <v>11</v>
      </c>
      <c r="J2888" s="36" t="s">
        <v>10</v>
      </c>
      <c r="K2888" s="43">
        <v>0.66666666666666663</v>
      </c>
    </row>
    <row r="2889" spans="1:11" x14ac:dyDescent="0.25">
      <c r="A2889" s="15" t="s">
        <v>57</v>
      </c>
      <c r="B2889" s="16">
        <v>46</v>
      </c>
      <c r="C2889" s="15" t="s">
        <v>72</v>
      </c>
      <c r="D2889" t="str">
        <f t="shared" si="374"/>
        <v>Только BODYPUMP46Дополнительные весовые диски 2,5 кг</v>
      </c>
      <c r="E2889" s="42">
        <f t="shared" si="369"/>
        <v>46</v>
      </c>
      <c r="F2889" s="15">
        <f t="shared" si="376"/>
        <v>48</v>
      </c>
      <c r="G2889" s="182"/>
      <c r="K2889" s="44">
        <v>1.3333333333333333</v>
      </c>
    </row>
    <row r="2890" spans="1:11" x14ac:dyDescent="0.25">
      <c r="A2890" s="15" t="s">
        <v>57</v>
      </c>
      <c r="B2890" s="16">
        <v>46</v>
      </c>
      <c r="C2890" s="15" t="s">
        <v>74</v>
      </c>
      <c r="D2890" t="str">
        <f t="shared" si="374"/>
        <v>Только BODYPUMP46Весовые диски 3,7 кг</v>
      </c>
      <c r="E2890" s="42">
        <f t="shared" si="369"/>
        <v>46</v>
      </c>
      <c r="F2890" s="15">
        <f t="shared" si="376"/>
        <v>48</v>
      </c>
      <c r="G2890" s="182"/>
      <c r="H2890" s="9" t="s">
        <v>17</v>
      </c>
      <c r="K2890" s="44">
        <v>1</v>
      </c>
    </row>
    <row r="2891" spans="1:11" x14ac:dyDescent="0.25">
      <c r="A2891" s="15" t="s">
        <v>57</v>
      </c>
      <c r="B2891" s="16">
        <v>46</v>
      </c>
      <c r="C2891" s="15" t="s">
        <v>73</v>
      </c>
      <c r="D2891" t="str">
        <f t="shared" si="374"/>
        <v>Только BODYPUMP46Дополнительные весовые диски 5 кг</v>
      </c>
      <c r="E2891" s="42">
        <f t="shared" si="369"/>
        <v>46</v>
      </c>
      <c r="F2891" s="15">
        <f t="shared" si="376"/>
        <v>48</v>
      </c>
      <c r="G2891" s="182"/>
      <c r="K2891" s="44">
        <v>1</v>
      </c>
    </row>
    <row r="2892" spans="1:11" x14ac:dyDescent="0.25">
      <c r="A2892" s="15" t="s">
        <v>57</v>
      </c>
      <c r="B2892" s="16">
        <v>46</v>
      </c>
      <c r="C2892" s="15" t="s">
        <v>75</v>
      </c>
      <c r="D2892" t="str">
        <f t="shared" si="374"/>
        <v>Только BODYPUMP46Весовые диски 7,5 кг</v>
      </c>
      <c r="E2892" s="42">
        <f t="shared" si="369"/>
        <v>46</v>
      </c>
      <c r="F2892" s="15">
        <f t="shared" si="376"/>
        <v>48</v>
      </c>
      <c r="G2892" s="182"/>
      <c r="K2892" s="44">
        <v>1</v>
      </c>
    </row>
    <row r="2893" spans="1:11" x14ac:dyDescent="0.25">
      <c r="A2893" s="15" t="s">
        <v>57</v>
      </c>
      <c r="B2893" s="16">
        <v>46</v>
      </c>
      <c r="C2893" s="15" t="s">
        <v>76</v>
      </c>
      <c r="D2893" t="str">
        <f t="shared" si="374"/>
        <v>Только BODYPUMP46Весовые диски 10 кг</v>
      </c>
      <c r="E2893" s="42">
        <f t="shared" si="369"/>
        <v>46</v>
      </c>
      <c r="F2893" s="15">
        <f t="shared" si="376"/>
        <v>48</v>
      </c>
      <c r="G2893" s="182"/>
      <c r="K2893" s="44">
        <v>1</v>
      </c>
    </row>
    <row r="2894" spans="1:11" x14ac:dyDescent="0.25">
      <c r="A2894" s="15" t="s">
        <v>57</v>
      </c>
      <c r="B2894" s="16">
        <v>46</v>
      </c>
      <c r="C2894" s="15" t="s">
        <v>81</v>
      </c>
      <c r="D2894" t="str">
        <f t="shared" si="374"/>
        <v xml:space="preserve">Только BODYPUMP46Степперы SMARTSTEP (и 4 подставки) x 1 на человека </v>
      </c>
      <c r="E2894" s="42">
        <f t="shared" si="369"/>
        <v>46</v>
      </c>
      <c r="F2894" s="15">
        <f t="shared" ref="F2894" si="377">F2885</f>
        <v>48</v>
      </c>
      <c r="G2894" s="112"/>
      <c r="K2894" s="44"/>
    </row>
    <row r="2895" spans="1:11" s="10" customFormat="1" x14ac:dyDescent="0.25">
      <c r="A2895" s="15" t="s">
        <v>57</v>
      </c>
      <c r="B2895" s="16">
        <v>46</v>
      </c>
      <c r="C2895" s="18" t="s">
        <v>80</v>
      </c>
      <c r="D2895" t="str">
        <f t="shared" si="374"/>
        <v>Только BODYPUMP46Коврики MBX MAT</v>
      </c>
      <c r="E2895" s="42">
        <f t="shared" si="369"/>
        <v>46</v>
      </c>
      <c r="F2895" s="18">
        <f t="shared" ref="F2895" si="378">F2885</f>
        <v>48</v>
      </c>
      <c r="G2895" s="27" t="s">
        <v>5</v>
      </c>
      <c r="H2895" s="11"/>
      <c r="I2895" s="11"/>
      <c r="J2895" s="34"/>
      <c r="K2895" s="44"/>
    </row>
    <row r="2896" spans="1:11" s="5" customFormat="1" x14ac:dyDescent="0.25">
      <c r="A2896" s="15" t="s">
        <v>57</v>
      </c>
      <c r="B2896" s="16">
        <v>46</v>
      </c>
      <c r="C2896" s="17" t="s">
        <v>88</v>
      </c>
      <c r="D2896" t="str">
        <f t="shared" si="374"/>
        <v>Только BODYPUMP46Держатели ковриков MBX MAT RACK</v>
      </c>
      <c r="E2896" s="91">
        <v>1</v>
      </c>
      <c r="F2896" s="17">
        <v>1</v>
      </c>
      <c r="G2896" s="28" t="s">
        <v>5</v>
      </c>
      <c r="H2896" s="6"/>
      <c r="I2896" s="6"/>
      <c r="J2896" s="37"/>
      <c r="K2896" s="43"/>
    </row>
    <row r="2897" spans="1:11" ht="15" customHeight="1" x14ac:dyDescent="0.25">
      <c r="A2897" s="15" t="s">
        <v>57</v>
      </c>
      <c r="B2897" s="16">
        <v>45</v>
      </c>
      <c r="C2897" s="15" t="s">
        <v>83</v>
      </c>
      <c r="D2897" t="str">
        <f t="shared" si="374"/>
        <v>Только BODYPUMP45Грифы SMARTBAR</v>
      </c>
      <c r="E2897" s="42">
        <f t="shared" ref="E2897:E2898" si="379">B2897</f>
        <v>45</v>
      </c>
      <c r="F2897" s="15">
        <v>48</v>
      </c>
      <c r="G2897" s="182" t="s">
        <v>13</v>
      </c>
      <c r="H2897" s="8" t="s">
        <v>7</v>
      </c>
      <c r="I2897" s="4" t="s">
        <v>11</v>
      </c>
      <c r="J2897" s="35" t="s">
        <v>11</v>
      </c>
    </row>
    <row r="2898" spans="1:11" x14ac:dyDescent="0.25">
      <c r="A2898" s="15" t="s">
        <v>57</v>
      </c>
      <c r="B2898" s="16">
        <v>45</v>
      </c>
      <c r="C2898" s="39" t="s">
        <v>82</v>
      </c>
      <c r="D2898" t="str">
        <f t="shared" si="374"/>
        <v>Только BODYPUMP45Наборы весовых дисков (2 x 1 кг + 2 x 2,5 кг + 2 x 5 кг)</v>
      </c>
      <c r="E2898" s="42">
        <f t="shared" si="379"/>
        <v>45</v>
      </c>
      <c r="F2898" s="15">
        <v>48</v>
      </c>
      <c r="G2898" s="182"/>
      <c r="H2898" s="8" t="s">
        <v>8</v>
      </c>
      <c r="I2898" s="4" t="s">
        <v>7</v>
      </c>
      <c r="J2898" s="35" t="s">
        <v>10</v>
      </c>
    </row>
    <row r="2899" spans="1:11" x14ac:dyDescent="0.25">
      <c r="A2899" s="15" t="s">
        <v>57</v>
      </c>
      <c r="B2899" s="16">
        <v>45</v>
      </c>
      <c r="C2899" s="15" t="s">
        <v>70</v>
      </c>
      <c r="D2899" t="str">
        <f t="shared" si="374"/>
        <v>Только BODYPUMP45Стойки</v>
      </c>
      <c r="E2899" s="42">
        <v>4</v>
      </c>
      <c r="F2899" s="15">
        <v>4</v>
      </c>
      <c r="G2899" s="182"/>
      <c r="H2899" s="8" t="s">
        <v>9</v>
      </c>
      <c r="I2899" s="4" t="s">
        <v>7</v>
      </c>
      <c r="J2899" s="35" t="s">
        <v>12</v>
      </c>
    </row>
    <row r="2900" spans="1:11" x14ac:dyDescent="0.25">
      <c r="A2900" s="15" t="s">
        <v>57</v>
      </c>
      <c r="B2900" s="16">
        <v>45</v>
      </c>
      <c r="C2900" s="15" t="s">
        <v>71</v>
      </c>
      <c r="D2900" t="str">
        <f t="shared" si="374"/>
        <v>Только BODYPUMP45Дополнительные весовые диски 1 кг</v>
      </c>
      <c r="E2900" s="42">
        <f t="shared" ref="E2900" si="380">B2900</f>
        <v>45</v>
      </c>
      <c r="F2900" s="15">
        <f t="shared" ref="F2900:F2905" si="381">12*4</f>
        <v>48</v>
      </c>
      <c r="G2900" s="182"/>
      <c r="H2900" s="4" t="s">
        <v>10</v>
      </c>
      <c r="I2900" s="4" t="s">
        <v>11</v>
      </c>
      <c r="J2900" s="36" t="s">
        <v>10</v>
      </c>
      <c r="K2900" s="43">
        <v>0.66666666666666663</v>
      </c>
    </row>
    <row r="2901" spans="1:11" x14ac:dyDescent="0.25">
      <c r="A2901" s="15" t="s">
        <v>57</v>
      </c>
      <c r="B2901" s="16">
        <v>45</v>
      </c>
      <c r="C2901" s="15" t="s">
        <v>72</v>
      </c>
      <c r="D2901" t="str">
        <f t="shared" si="374"/>
        <v>Только BODYPUMP45Дополнительные весовые диски 2,5 кг</v>
      </c>
      <c r="E2901" s="42">
        <f t="shared" si="369"/>
        <v>45</v>
      </c>
      <c r="F2901" s="15">
        <f t="shared" si="381"/>
        <v>48</v>
      </c>
      <c r="G2901" s="182"/>
      <c r="K2901" s="44">
        <v>1.3333333333333333</v>
      </c>
    </row>
    <row r="2902" spans="1:11" x14ac:dyDescent="0.25">
      <c r="A2902" s="15" t="s">
        <v>57</v>
      </c>
      <c r="B2902" s="16">
        <v>45</v>
      </c>
      <c r="C2902" s="15" t="s">
        <v>74</v>
      </c>
      <c r="D2902" t="str">
        <f t="shared" si="374"/>
        <v>Только BODYPUMP45Весовые диски 3,7 кг</v>
      </c>
      <c r="E2902" s="42">
        <f t="shared" si="369"/>
        <v>45</v>
      </c>
      <c r="F2902" s="15">
        <f t="shared" si="381"/>
        <v>48</v>
      </c>
      <c r="G2902" s="182"/>
      <c r="H2902" s="9" t="s">
        <v>17</v>
      </c>
      <c r="K2902" s="44">
        <v>1</v>
      </c>
    </row>
    <row r="2903" spans="1:11" x14ac:dyDescent="0.25">
      <c r="A2903" s="15" t="s">
        <v>57</v>
      </c>
      <c r="B2903" s="16">
        <v>45</v>
      </c>
      <c r="C2903" s="15" t="s">
        <v>73</v>
      </c>
      <c r="D2903" t="str">
        <f t="shared" si="374"/>
        <v>Только BODYPUMP45Дополнительные весовые диски 5 кг</v>
      </c>
      <c r="E2903" s="42">
        <f t="shared" si="369"/>
        <v>45</v>
      </c>
      <c r="F2903" s="15">
        <f t="shared" si="381"/>
        <v>48</v>
      </c>
      <c r="G2903" s="182"/>
      <c r="K2903" s="44">
        <v>1</v>
      </c>
    </row>
    <row r="2904" spans="1:11" x14ac:dyDescent="0.25">
      <c r="A2904" s="15" t="s">
        <v>57</v>
      </c>
      <c r="B2904" s="16">
        <v>45</v>
      </c>
      <c r="C2904" s="15" t="s">
        <v>75</v>
      </c>
      <c r="D2904" t="str">
        <f t="shared" si="374"/>
        <v>Только BODYPUMP45Весовые диски 7,5 кг</v>
      </c>
      <c r="E2904" s="42">
        <f t="shared" si="369"/>
        <v>45</v>
      </c>
      <c r="F2904" s="15">
        <f t="shared" si="381"/>
        <v>48</v>
      </c>
      <c r="G2904" s="182"/>
      <c r="K2904" s="44">
        <v>1</v>
      </c>
    </row>
    <row r="2905" spans="1:11" x14ac:dyDescent="0.25">
      <c r="A2905" s="15" t="s">
        <v>57</v>
      </c>
      <c r="B2905" s="16">
        <v>45</v>
      </c>
      <c r="C2905" s="15" t="s">
        <v>76</v>
      </c>
      <c r="D2905" t="str">
        <f t="shared" si="374"/>
        <v>Только BODYPUMP45Весовые диски 10 кг</v>
      </c>
      <c r="E2905" s="42">
        <f t="shared" si="369"/>
        <v>45</v>
      </c>
      <c r="F2905" s="15">
        <f t="shared" si="381"/>
        <v>48</v>
      </c>
      <c r="G2905" s="182"/>
      <c r="K2905" s="44">
        <v>1</v>
      </c>
    </row>
    <row r="2906" spans="1:11" x14ac:dyDescent="0.25">
      <c r="A2906" s="15" t="s">
        <v>57</v>
      </c>
      <c r="B2906" s="16">
        <v>45</v>
      </c>
      <c r="C2906" s="15" t="s">
        <v>81</v>
      </c>
      <c r="D2906" t="str">
        <f t="shared" si="374"/>
        <v xml:space="preserve">Только BODYPUMP45Степперы SMARTSTEP (и 4 подставки) x 1 на человека </v>
      </c>
      <c r="E2906" s="42">
        <f t="shared" si="369"/>
        <v>45</v>
      </c>
      <c r="F2906" s="15">
        <f t="shared" ref="F2906" si="382">F2897</f>
        <v>48</v>
      </c>
      <c r="G2906" s="112"/>
      <c r="K2906" s="44"/>
    </row>
    <row r="2907" spans="1:11" s="10" customFormat="1" x14ac:dyDescent="0.25">
      <c r="A2907" s="15" t="s">
        <v>57</v>
      </c>
      <c r="B2907" s="16">
        <v>45</v>
      </c>
      <c r="C2907" s="18" t="s">
        <v>80</v>
      </c>
      <c r="D2907" t="str">
        <f t="shared" si="374"/>
        <v>Только BODYPUMP45Коврики MBX MAT</v>
      </c>
      <c r="E2907" s="42">
        <f t="shared" si="369"/>
        <v>45</v>
      </c>
      <c r="F2907" s="18">
        <f t="shared" ref="F2907" si="383">F2897</f>
        <v>48</v>
      </c>
      <c r="G2907" s="27" t="s">
        <v>5</v>
      </c>
      <c r="H2907" s="11"/>
      <c r="I2907" s="11"/>
      <c r="J2907" s="34"/>
      <c r="K2907" s="44"/>
    </row>
    <row r="2908" spans="1:11" s="5" customFormat="1" x14ac:dyDescent="0.25">
      <c r="A2908" s="15" t="s">
        <v>57</v>
      </c>
      <c r="B2908" s="16">
        <v>45</v>
      </c>
      <c r="C2908" s="17" t="s">
        <v>88</v>
      </c>
      <c r="D2908" t="str">
        <f t="shared" si="374"/>
        <v>Только BODYPUMP45Держатели ковриков MBX MAT RACK</v>
      </c>
      <c r="E2908" s="91">
        <v>1</v>
      </c>
      <c r="F2908" s="17">
        <v>1</v>
      </c>
      <c r="G2908" s="28" t="s">
        <v>5</v>
      </c>
      <c r="H2908" s="6"/>
      <c r="I2908" s="6"/>
      <c r="J2908" s="37"/>
      <c r="K2908" s="43"/>
    </row>
    <row r="2909" spans="1:11" ht="15" customHeight="1" x14ac:dyDescent="0.25">
      <c r="A2909" s="15" t="s">
        <v>57</v>
      </c>
      <c r="B2909" s="16">
        <v>44</v>
      </c>
      <c r="C2909" s="15" t="s">
        <v>83</v>
      </c>
      <c r="D2909" t="str">
        <f t="shared" si="374"/>
        <v>Только BODYPUMP44Грифы SMARTBAR</v>
      </c>
      <c r="E2909" s="42">
        <f t="shared" ref="E2909:E2910" si="384">B2909</f>
        <v>44</v>
      </c>
      <c r="F2909" s="15">
        <v>48</v>
      </c>
      <c r="G2909" s="182" t="s">
        <v>13</v>
      </c>
      <c r="H2909" s="8" t="s">
        <v>7</v>
      </c>
      <c r="I2909" s="4" t="s">
        <v>11</v>
      </c>
      <c r="J2909" s="35" t="s">
        <v>11</v>
      </c>
    </row>
    <row r="2910" spans="1:11" x14ac:dyDescent="0.25">
      <c r="A2910" s="15" t="s">
        <v>57</v>
      </c>
      <c r="B2910" s="16">
        <v>44</v>
      </c>
      <c r="C2910" s="39" t="s">
        <v>82</v>
      </c>
      <c r="D2910" t="str">
        <f t="shared" si="374"/>
        <v>Только BODYPUMP44Наборы весовых дисков (2 x 1 кг + 2 x 2,5 кг + 2 x 5 кг)</v>
      </c>
      <c r="E2910" s="42">
        <f t="shared" si="384"/>
        <v>44</v>
      </c>
      <c r="F2910" s="15">
        <v>48</v>
      </c>
      <c r="G2910" s="182"/>
      <c r="H2910" s="8" t="s">
        <v>8</v>
      </c>
      <c r="I2910" s="4" t="s">
        <v>7</v>
      </c>
      <c r="J2910" s="35" t="s">
        <v>10</v>
      </c>
    </row>
    <row r="2911" spans="1:11" x14ac:dyDescent="0.25">
      <c r="A2911" s="15" t="s">
        <v>57</v>
      </c>
      <c r="B2911" s="16">
        <v>44</v>
      </c>
      <c r="C2911" s="15" t="s">
        <v>70</v>
      </c>
      <c r="D2911" t="str">
        <f t="shared" si="374"/>
        <v>Только BODYPUMP44Стойки</v>
      </c>
      <c r="E2911" s="42">
        <v>4</v>
      </c>
      <c r="F2911" s="15">
        <v>4</v>
      </c>
      <c r="G2911" s="182"/>
      <c r="H2911" s="8" t="s">
        <v>9</v>
      </c>
      <c r="I2911" s="4" t="s">
        <v>7</v>
      </c>
      <c r="J2911" s="35" t="s">
        <v>12</v>
      </c>
    </row>
    <row r="2912" spans="1:11" x14ac:dyDescent="0.25">
      <c r="A2912" s="15" t="s">
        <v>57</v>
      </c>
      <c r="B2912" s="16">
        <v>44</v>
      </c>
      <c r="C2912" s="15" t="s">
        <v>71</v>
      </c>
      <c r="D2912" t="str">
        <f t="shared" si="374"/>
        <v>Только BODYPUMP44Дополнительные весовые диски 1 кг</v>
      </c>
      <c r="E2912" s="42">
        <f t="shared" ref="E2912" si="385">B2912</f>
        <v>44</v>
      </c>
      <c r="F2912" s="15">
        <f t="shared" ref="F2912:F2917" si="386">12*4</f>
        <v>48</v>
      </c>
      <c r="G2912" s="182"/>
      <c r="H2912" s="4" t="s">
        <v>10</v>
      </c>
      <c r="I2912" s="4" t="s">
        <v>11</v>
      </c>
      <c r="J2912" s="36" t="s">
        <v>10</v>
      </c>
      <c r="K2912" s="43">
        <v>0.66666666666666663</v>
      </c>
    </row>
    <row r="2913" spans="1:11" x14ac:dyDescent="0.25">
      <c r="A2913" s="15" t="s">
        <v>57</v>
      </c>
      <c r="B2913" s="16">
        <v>44</v>
      </c>
      <c r="C2913" s="15" t="s">
        <v>72</v>
      </c>
      <c r="D2913" t="str">
        <f t="shared" si="374"/>
        <v>Только BODYPUMP44Дополнительные весовые диски 2,5 кг</v>
      </c>
      <c r="E2913" s="42">
        <f t="shared" si="369"/>
        <v>44</v>
      </c>
      <c r="F2913" s="15">
        <f t="shared" si="386"/>
        <v>48</v>
      </c>
      <c r="G2913" s="182"/>
      <c r="K2913" s="44">
        <v>1.3333333333333333</v>
      </c>
    </row>
    <row r="2914" spans="1:11" x14ac:dyDescent="0.25">
      <c r="A2914" s="15" t="s">
        <v>57</v>
      </c>
      <c r="B2914" s="16">
        <v>44</v>
      </c>
      <c r="C2914" s="15" t="s">
        <v>74</v>
      </c>
      <c r="D2914" t="str">
        <f t="shared" si="374"/>
        <v>Только BODYPUMP44Весовые диски 3,7 кг</v>
      </c>
      <c r="E2914" s="42">
        <f t="shared" si="369"/>
        <v>44</v>
      </c>
      <c r="F2914" s="15">
        <f t="shared" si="386"/>
        <v>48</v>
      </c>
      <c r="G2914" s="182"/>
      <c r="H2914" s="9" t="s">
        <v>17</v>
      </c>
      <c r="K2914" s="44">
        <v>1</v>
      </c>
    </row>
    <row r="2915" spans="1:11" x14ac:dyDescent="0.25">
      <c r="A2915" s="15" t="s">
        <v>57</v>
      </c>
      <c r="B2915" s="16">
        <v>44</v>
      </c>
      <c r="C2915" s="15" t="s">
        <v>73</v>
      </c>
      <c r="D2915" t="str">
        <f t="shared" si="374"/>
        <v>Только BODYPUMP44Дополнительные весовые диски 5 кг</v>
      </c>
      <c r="E2915" s="42">
        <f t="shared" si="369"/>
        <v>44</v>
      </c>
      <c r="F2915" s="15">
        <f t="shared" si="386"/>
        <v>48</v>
      </c>
      <c r="G2915" s="182"/>
      <c r="K2915" s="44">
        <v>1</v>
      </c>
    </row>
    <row r="2916" spans="1:11" x14ac:dyDescent="0.25">
      <c r="A2916" s="15" t="s">
        <v>57</v>
      </c>
      <c r="B2916" s="16">
        <v>44</v>
      </c>
      <c r="C2916" s="15" t="s">
        <v>75</v>
      </c>
      <c r="D2916" t="str">
        <f t="shared" si="374"/>
        <v>Только BODYPUMP44Весовые диски 7,5 кг</v>
      </c>
      <c r="E2916" s="42">
        <f t="shared" si="369"/>
        <v>44</v>
      </c>
      <c r="F2916" s="15">
        <f t="shared" si="386"/>
        <v>48</v>
      </c>
      <c r="G2916" s="182"/>
      <c r="K2916" s="44">
        <v>1</v>
      </c>
    </row>
    <row r="2917" spans="1:11" x14ac:dyDescent="0.25">
      <c r="A2917" s="15" t="s">
        <v>57</v>
      </c>
      <c r="B2917" s="16">
        <v>44</v>
      </c>
      <c r="C2917" s="15" t="s">
        <v>76</v>
      </c>
      <c r="D2917" t="str">
        <f t="shared" si="374"/>
        <v>Только BODYPUMP44Весовые диски 10 кг</v>
      </c>
      <c r="E2917" s="42">
        <f t="shared" si="369"/>
        <v>44</v>
      </c>
      <c r="F2917" s="15">
        <f t="shared" si="386"/>
        <v>48</v>
      </c>
      <c r="G2917" s="182"/>
      <c r="K2917" s="44">
        <v>1</v>
      </c>
    </row>
    <row r="2918" spans="1:11" x14ac:dyDescent="0.25">
      <c r="A2918" s="15" t="s">
        <v>57</v>
      </c>
      <c r="B2918" s="16">
        <v>44</v>
      </c>
      <c r="C2918" s="15" t="s">
        <v>81</v>
      </c>
      <c r="D2918" t="str">
        <f t="shared" si="374"/>
        <v xml:space="preserve">Только BODYPUMP44Степперы SMARTSTEP (и 4 подставки) x 1 на человека </v>
      </c>
      <c r="E2918" s="42">
        <f t="shared" si="369"/>
        <v>44</v>
      </c>
      <c r="F2918" s="15">
        <f t="shared" ref="F2918" si="387">F2909</f>
        <v>48</v>
      </c>
      <c r="G2918" s="112"/>
      <c r="K2918" s="44"/>
    </row>
    <row r="2919" spans="1:11" s="10" customFormat="1" x14ac:dyDescent="0.25">
      <c r="A2919" s="15" t="s">
        <v>57</v>
      </c>
      <c r="B2919" s="16">
        <v>44</v>
      </c>
      <c r="C2919" s="18" t="s">
        <v>80</v>
      </c>
      <c r="D2919" t="str">
        <f t="shared" si="374"/>
        <v>Только BODYPUMP44Коврики MBX MAT</v>
      </c>
      <c r="E2919" s="42">
        <f t="shared" si="369"/>
        <v>44</v>
      </c>
      <c r="F2919" s="18">
        <f t="shared" ref="F2919" si="388">F2909</f>
        <v>48</v>
      </c>
      <c r="G2919" s="27" t="s">
        <v>5</v>
      </c>
      <c r="H2919" s="11"/>
      <c r="I2919" s="11"/>
      <c r="J2919" s="34"/>
      <c r="K2919" s="44"/>
    </row>
    <row r="2920" spans="1:11" s="5" customFormat="1" x14ac:dyDescent="0.25">
      <c r="A2920" s="15" t="s">
        <v>57</v>
      </c>
      <c r="B2920" s="16">
        <v>44</v>
      </c>
      <c r="C2920" s="17" t="s">
        <v>88</v>
      </c>
      <c r="D2920" t="str">
        <f t="shared" si="374"/>
        <v>Только BODYPUMP44Держатели ковриков MBX MAT RACK</v>
      </c>
      <c r="E2920" s="91">
        <v>1</v>
      </c>
      <c r="F2920" s="17">
        <v>1</v>
      </c>
      <c r="G2920" s="28" t="s">
        <v>5</v>
      </c>
      <c r="H2920" s="6"/>
      <c r="I2920" s="6"/>
      <c r="J2920" s="37"/>
      <c r="K2920" s="43"/>
    </row>
    <row r="2921" spans="1:11" ht="15" customHeight="1" x14ac:dyDescent="0.25">
      <c r="A2921" s="15" t="s">
        <v>57</v>
      </c>
      <c r="B2921" s="16">
        <v>43</v>
      </c>
      <c r="C2921" s="15" t="s">
        <v>83</v>
      </c>
      <c r="D2921" t="str">
        <f t="shared" si="374"/>
        <v>Только BODYPUMP43Грифы SMARTBAR</v>
      </c>
      <c r="E2921" s="42">
        <f t="shared" ref="E2921:E2922" si="389">B2921</f>
        <v>43</v>
      </c>
      <c r="F2921" s="15">
        <v>48</v>
      </c>
      <c r="G2921" s="182" t="s">
        <v>13</v>
      </c>
      <c r="H2921" s="8" t="s">
        <v>7</v>
      </c>
      <c r="I2921" s="4" t="s">
        <v>11</v>
      </c>
      <c r="J2921" s="35" t="s">
        <v>11</v>
      </c>
    </row>
    <row r="2922" spans="1:11" x14ac:dyDescent="0.25">
      <c r="A2922" s="15" t="s">
        <v>57</v>
      </c>
      <c r="B2922" s="16">
        <v>43</v>
      </c>
      <c r="C2922" s="39" t="s">
        <v>82</v>
      </c>
      <c r="D2922" t="str">
        <f t="shared" si="374"/>
        <v>Только BODYPUMP43Наборы весовых дисков (2 x 1 кг + 2 x 2,5 кг + 2 x 5 кг)</v>
      </c>
      <c r="E2922" s="42">
        <f t="shared" si="389"/>
        <v>43</v>
      </c>
      <c r="F2922" s="15">
        <v>48</v>
      </c>
      <c r="G2922" s="182"/>
      <c r="H2922" s="8" t="s">
        <v>8</v>
      </c>
      <c r="I2922" s="4" t="s">
        <v>7</v>
      </c>
      <c r="J2922" s="35" t="s">
        <v>10</v>
      </c>
    </row>
    <row r="2923" spans="1:11" x14ac:dyDescent="0.25">
      <c r="A2923" s="15" t="s">
        <v>57</v>
      </c>
      <c r="B2923" s="16">
        <v>43</v>
      </c>
      <c r="C2923" s="15" t="s">
        <v>70</v>
      </c>
      <c r="D2923" t="str">
        <f t="shared" si="374"/>
        <v>Только BODYPUMP43Стойки</v>
      </c>
      <c r="E2923" s="42">
        <v>4</v>
      </c>
      <c r="F2923" s="15">
        <v>4</v>
      </c>
      <c r="G2923" s="182"/>
      <c r="H2923" s="8" t="s">
        <v>9</v>
      </c>
      <c r="I2923" s="4" t="s">
        <v>7</v>
      </c>
      <c r="J2923" s="35" t="s">
        <v>12</v>
      </c>
    </row>
    <row r="2924" spans="1:11" x14ac:dyDescent="0.25">
      <c r="A2924" s="15" t="s">
        <v>57</v>
      </c>
      <c r="B2924" s="16">
        <v>43</v>
      </c>
      <c r="C2924" s="15" t="s">
        <v>71</v>
      </c>
      <c r="D2924" t="str">
        <f t="shared" si="374"/>
        <v>Только BODYPUMP43Дополнительные весовые диски 1 кг</v>
      </c>
      <c r="E2924" s="42">
        <f t="shared" ref="E2924" si="390">B2924</f>
        <v>43</v>
      </c>
      <c r="F2924" s="15">
        <f t="shared" ref="F2924:F2929" si="391">12*4</f>
        <v>48</v>
      </c>
      <c r="G2924" s="182"/>
      <c r="H2924" s="4" t="s">
        <v>10</v>
      </c>
      <c r="I2924" s="4" t="s">
        <v>11</v>
      </c>
      <c r="J2924" s="36" t="s">
        <v>10</v>
      </c>
      <c r="K2924" s="43">
        <v>0.66666666666666663</v>
      </c>
    </row>
    <row r="2925" spans="1:11" x14ac:dyDescent="0.25">
      <c r="A2925" s="15" t="s">
        <v>57</v>
      </c>
      <c r="B2925" s="16">
        <v>43</v>
      </c>
      <c r="C2925" s="15" t="s">
        <v>72</v>
      </c>
      <c r="D2925" t="str">
        <f t="shared" si="374"/>
        <v>Только BODYPUMP43Дополнительные весовые диски 2,5 кг</v>
      </c>
      <c r="E2925" s="42">
        <f t="shared" si="369"/>
        <v>43</v>
      </c>
      <c r="F2925" s="15">
        <f t="shared" si="391"/>
        <v>48</v>
      </c>
      <c r="G2925" s="182"/>
      <c r="K2925" s="44">
        <v>1.3333333333333333</v>
      </c>
    </row>
    <row r="2926" spans="1:11" x14ac:dyDescent="0.25">
      <c r="A2926" s="15" t="s">
        <v>57</v>
      </c>
      <c r="B2926" s="16">
        <v>43</v>
      </c>
      <c r="C2926" s="15" t="s">
        <v>74</v>
      </c>
      <c r="D2926" t="str">
        <f t="shared" si="374"/>
        <v>Только BODYPUMP43Весовые диски 3,7 кг</v>
      </c>
      <c r="E2926" s="42">
        <f t="shared" si="369"/>
        <v>43</v>
      </c>
      <c r="F2926" s="15">
        <f t="shared" si="391"/>
        <v>48</v>
      </c>
      <c r="G2926" s="182"/>
      <c r="H2926" s="9" t="s">
        <v>17</v>
      </c>
      <c r="K2926" s="44">
        <v>1</v>
      </c>
    </row>
    <row r="2927" spans="1:11" x14ac:dyDescent="0.25">
      <c r="A2927" s="15" t="s">
        <v>57</v>
      </c>
      <c r="B2927" s="16">
        <v>43</v>
      </c>
      <c r="C2927" s="15" t="s">
        <v>73</v>
      </c>
      <c r="D2927" t="str">
        <f t="shared" si="374"/>
        <v>Только BODYPUMP43Дополнительные весовые диски 5 кг</v>
      </c>
      <c r="E2927" s="42">
        <f t="shared" si="369"/>
        <v>43</v>
      </c>
      <c r="F2927" s="15">
        <f t="shared" si="391"/>
        <v>48</v>
      </c>
      <c r="G2927" s="182"/>
      <c r="K2927" s="44">
        <v>1</v>
      </c>
    </row>
    <row r="2928" spans="1:11" x14ac:dyDescent="0.25">
      <c r="A2928" s="15" t="s">
        <v>57</v>
      </c>
      <c r="B2928" s="16">
        <v>43</v>
      </c>
      <c r="C2928" s="15" t="s">
        <v>75</v>
      </c>
      <c r="D2928" t="str">
        <f t="shared" si="374"/>
        <v>Только BODYPUMP43Весовые диски 7,5 кг</v>
      </c>
      <c r="E2928" s="42">
        <f t="shared" si="369"/>
        <v>43</v>
      </c>
      <c r="F2928" s="15">
        <f t="shared" si="391"/>
        <v>48</v>
      </c>
      <c r="G2928" s="182"/>
      <c r="K2928" s="44">
        <v>1</v>
      </c>
    </row>
    <row r="2929" spans="1:11" x14ac:dyDescent="0.25">
      <c r="A2929" s="15" t="s">
        <v>57</v>
      </c>
      <c r="B2929" s="16">
        <v>43</v>
      </c>
      <c r="C2929" s="15" t="s">
        <v>76</v>
      </c>
      <c r="D2929" t="str">
        <f t="shared" si="374"/>
        <v>Только BODYPUMP43Весовые диски 10 кг</v>
      </c>
      <c r="E2929" s="42">
        <f t="shared" si="369"/>
        <v>43</v>
      </c>
      <c r="F2929" s="15">
        <f t="shared" si="391"/>
        <v>48</v>
      </c>
      <c r="G2929" s="182"/>
      <c r="K2929" s="44">
        <v>1</v>
      </c>
    </row>
    <row r="2930" spans="1:11" x14ac:dyDescent="0.25">
      <c r="A2930" s="15" t="s">
        <v>57</v>
      </c>
      <c r="B2930" s="16">
        <v>43</v>
      </c>
      <c r="C2930" s="15" t="s">
        <v>81</v>
      </c>
      <c r="D2930" t="str">
        <f t="shared" si="374"/>
        <v xml:space="preserve">Только BODYPUMP43Степперы SMARTSTEP (и 4 подставки) x 1 на человека </v>
      </c>
      <c r="E2930" s="42">
        <f t="shared" si="369"/>
        <v>43</v>
      </c>
      <c r="F2930" s="15">
        <f t="shared" ref="F2930" si="392">F2921</f>
        <v>48</v>
      </c>
      <c r="G2930" s="112"/>
      <c r="K2930" s="44"/>
    </row>
    <row r="2931" spans="1:11" s="10" customFormat="1" x14ac:dyDescent="0.25">
      <c r="A2931" s="15" t="s">
        <v>57</v>
      </c>
      <c r="B2931" s="16">
        <v>43</v>
      </c>
      <c r="C2931" s="18" t="s">
        <v>80</v>
      </c>
      <c r="D2931" t="str">
        <f t="shared" si="374"/>
        <v>Только BODYPUMP43Коврики MBX MAT</v>
      </c>
      <c r="E2931" s="42">
        <f t="shared" si="369"/>
        <v>43</v>
      </c>
      <c r="F2931" s="18">
        <f t="shared" ref="F2931" si="393">F2921</f>
        <v>48</v>
      </c>
      <c r="G2931" s="27" t="s">
        <v>5</v>
      </c>
      <c r="H2931" s="11"/>
      <c r="I2931" s="11"/>
      <c r="J2931" s="34"/>
      <c r="K2931" s="44"/>
    </row>
    <row r="2932" spans="1:11" s="5" customFormat="1" x14ac:dyDescent="0.25">
      <c r="A2932" s="15" t="s">
        <v>57</v>
      </c>
      <c r="B2932" s="16">
        <v>43</v>
      </c>
      <c r="C2932" s="17" t="s">
        <v>88</v>
      </c>
      <c r="D2932" t="str">
        <f t="shared" si="374"/>
        <v>Только BODYPUMP43Держатели ковриков MBX MAT RACK</v>
      </c>
      <c r="E2932" s="91">
        <v>1</v>
      </c>
      <c r="F2932" s="17">
        <v>1</v>
      </c>
      <c r="G2932" s="28" t="s">
        <v>5</v>
      </c>
      <c r="H2932" s="6"/>
      <c r="I2932" s="6"/>
      <c r="J2932" s="37"/>
      <c r="K2932" s="43"/>
    </row>
    <row r="2933" spans="1:11" ht="15" customHeight="1" x14ac:dyDescent="0.25">
      <c r="A2933" s="15" t="s">
        <v>57</v>
      </c>
      <c r="B2933" s="16">
        <v>42</v>
      </c>
      <c r="C2933" s="15" t="s">
        <v>83</v>
      </c>
      <c r="D2933" t="str">
        <f>A2933&amp;B2933&amp;C2933</f>
        <v>Только BODYPUMP42Грифы SMARTBAR</v>
      </c>
      <c r="E2933" s="42">
        <f t="shared" ref="E2933:E2934" si="394">B2933</f>
        <v>42</v>
      </c>
      <c r="F2933" s="15">
        <v>48</v>
      </c>
      <c r="G2933" s="182" t="s">
        <v>13</v>
      </c>
      <c r="H2933" s="8" t="s">
        <v>7</v>
      </c>
      <c r="I2933" s="4" t="s">
        <v>11</v>
      </c>
      <c r="J2933" s="35" t="s">
        <v>11</v>
      </c>
    </row>
    <row r="2934" spans="1:11" x14ac:dyDescent="0.25">
      <c r="A2934" s="15" t="s">
        <v>57</v>
      </c>
      <c r="B2934" s="16">
        <v>42</v>
      </c>
      <c r="C2934" s="39" t="s">
        <v>82</v>
      </c>
      <c r="D2934" t="str">
        <f t="shared" ref="D2934:D2956" si="395">A2934&amp;B2934&amp;C2934</f>
        <v>Только BODYPUMP42Наборы весовых дисков (2 x 1 кг + 2 x 2,5 кг + 2 x 5 кг)</v>
      </c>
      <c r="E2934" s="42">
        <f t="shared" si="394"/>
        <v>42</v>
      </c>
      <c r="F2934" s="15">
        <v>48</v>
      </c>
      <c r="G2934" s="182"/>
      <c r="H2934" s="8" t="s">
        <v>8</v>
      </c>
      <c r="I2934" s="4" t="s">
        <v>7</v>
      </c>
      <c r="J2934" s="35" t="s">
        <v>10</v>
      </c>
    </row>
    <row r="2935" spans="1:11" x14ac:dyDescent="0.25">
      <c r="A2935" s="15" t="s">
        <v>57</v>
      </c>
      <c r="B2935" s="16">
        <v>42</v>
      </c>
      <c r="C2935" s="15" t="s">
        <v>70</v>
      </c>
      <c r="D2935" t="str">
        <f t="shared" si="395"/>
        <v>Только BODYPUMP42Стойки</v>
      </c>
      <c r="E2935" s="42">
        <v>4</v>
      </c>
      <c r="F2935" s="15">
        <v>4</v>
      </c>
      <c r="G2935" s="182"/>
      <c r="H2935" s="8" t="s">
        <v>9</v>
      </c>
      <c r="I2935" s="4" t="s">
        <v>7</v>
      </c>
      <c r="J2935" s="35" t="s">
        <v>12</v>
      </c>
    </row>
    <row r="2936" spans="1:11" x14ac:dyDescent="0.25">
      <c r="A2936" s="15" t="s">
        <v>57</v>
      </c>
      <c r="B2936" s="16">
        <v>42</v>
      </c>
      <c r="C2936" s="15" t="s">
        <v>71</v>
      </c>
      <c r="D2936" t="str">
        <f t="shared" si="395"/>
        <v>Только BODYPUMP42Дополнительные весовые диски 1 кг</v>
      </c>
      <c r="E2936" s="42">
        <f t="shared" ref="E2936" si="396">B2936</f>
        <v>42</v>
      </c>
      <c r="F2936" s="15">
        <f t="shared" ref="F2936:F2941" si="397">12*4</f>
        <v>48</v>
      </c>
      <c r="G2936" s="182"/>
      <c r="H2936" s="4" t="s">
        <v>10</v>
      </c>
      <c r="I2936" s="4" t="s">
        <v>11</v>
      </c>
      <c r="J2936" s="36" t="s">
        <v>10</v>
      </c>
      <c r="K2936" s="43">
        <v>0.66666666666666663</v>
      </c>
    </row>
    <row r="2937" spans="1:11" x14ac:dyDescent="0.25">
      <c r="A2937" s="15" t="s">
        <v>57</v>
      </c>
      <c r="B2937" s="16">
        <v>42</v>
      </c>
      <c r="C2937" s="15" t="s">
        <v>72</v>
      </c>
      <c r="D2937" t="str">
        <f t="shared" si="395"/>
        <v>Только BODYPUMP42Дополнительные весовые диски 2,5 кг</v>
      </c>
      <c r="E2937" s="42">
        <f t="shared" si="369"/>
        <v>42</v>
      </c>
      <c r="F2937" s="15">
        <f t="shared" si="397"/>
        <v>48</v>
      </c>
      <c r="G2937" s="182"/>
      <c r="K2937" s="44">
        <v>1.3333333333333333</v>
      </c>
    </row>
    <row r="2938" spans="1:11" x14ac:dyDescent="0.25">
      <c r="A2938" s="15" t="s">
        <v>57</v>
      </c>
      <c r="B2938" s="16">
        <v>42</v>
      </c>
      <c r="C2938" s="15" t="s">
        <v>74</v>
      </c>
      <c r="D2938" t="str">
        <f t="shared" si="395"/>
        <v>Только BODYPUMP42Весовые диски 3,7 кг</v>
      </c>
      <c r="E2938" s="42">
        <f t="shared" si="369"/>
        <v>42</v>
      </c>
      <c r="F2938" s="15">
        <f t="shared" si="397"/>
        <v>48</v>
      </c>
      <c r="G2938" s="182"/>
      <c r="H2938" s="9" t="s">
        <v>17</v>
      </c>
      <c r="K2938" s="44">
        <v>1</v>
      </c>
    </row>
    <row r="2939" spans="1:11" x14ac:dyDescent="0.25">
      <c r="A2939" s="15" t="s">
        <v>57</v>
      </c>
      <c r="B2939" s="16">
        <v>42</v>
      </c>
      <c r="C2939" s="15" t="s">
        <v>73</v>
      </c>
      <c r="D2939" t="str">
        <f t="shared" si="395"/>
        <v>Только BODYPUMP42Дополнительные весовые диски 5 кг</v>
      </c>
      <c r="E2939" s="42">
        <f t="shared" si="369"/>
        <v>42</v>
      </c>
      <c r="F2939" s="15">
        <f t="shared" si="397"/>
        <v>48</v>
      </c>
      <c r="G2939" s="182"/>
      <c r="K2939" s="44">
        <v>1</v>
      </c>
    </row>
    <row r="2940" spans="1:11" x14ac:dyDescent="0.25">
      <c r="A2940" s="15" t="s">
        <v>57</v>
      </c>
      <c r="B2940" s="16">
        <v>42</v>
      </c>
      <c r="C2940" s="15" t="s">
        <v>75</v>
      </c>
      <c r="D2940" t="str">
        <f t="shared" si="395"/>
        <v>Только BODYPUMP42Весовые диски 7,5 кг</v>
      </c>
      <c r="E2940" s="42">
        <f t="shared" ref="E2940:E3003" si="398">B2940</f>
        <v>42</v>
      </c>
      <c r="F2940" s="15">
        <f t="shared" si="397"/>
        <v>48</v>
      </c>
      <c r="G2940" s="182"/>
      <c r="K2940" s="44">
        <v>1</v>
      </c>
    </row>
    <row r="2941" spans="1:11" x14ac:dyDescent="0.25">
      <c r="A2941" s="15" t="s">
        <v>57</v>
      </c>
      <c r="B2941" s="16">
        <v>42</v>
      </c>
      <c r="C2941" s="15" t="s">
        <v>76</v>
      </c>
      <c r="D2941" t="str">
        <f t="shared" si="395"/>
        <v>Только BODYPUMP42Весовые диски 10 кг</v>
      </c>
      <c r="E2941" s="42">
        <f t="shared" si="398"/>
        <v>42</v>
      </c>
      <c r="F2941" s="15">
        <f t="shared" si="397"/>
        <v>48</v>
      </c>
      <c r="G2941" s="182"/>
      <c r="K2941" s="44">
        <v>1</v>
      </c>
    </row>
    <row r="2942" spans="1:11" x14ac:dyDescent="0.25">
      <c r="A2942" s="15" t="s">
        <v>57</v>
      </c>
      <c r="B2942" s="16">
        <v>42</v>
      </c>
      <c r="C2942" s="15" t="s">
        <v>81</v>
      </c>
      <c r="D2942" t="str">
        <f t="shared" si="395"/>
        <v xml:space="preserve">Только BODYPUMP42Степперы SMARTSTEP (и 4 подставки) x 1 на человека </v>
      </c>
      <c r="E2942" s="42">
        <f t="shared" si="398"/>
        <v>42</v>
      </c>
      <c r="F2942" s="15">
        <f t="shared" ref="F2942" si="399">F2933</f>
        <v>48</v>
      </c>
      <c r="G2942" s="112"/>
      <c r="K2942" s="44"/>
    </row>
    <row r="2943" spans="1:11" s="10" customFormat="1" x14ac:dyDescent="0.25">
      <c r="A2943" s="15" t="s">
        <v>57</v>
      </c>
      <c r="B2943" s="16">
        <v>42</v>
      </c>
      <c r="C2943" s="18" t="s">
        <v>80</v>
      </c>
      <c r="D2943" t="str">
        <f t="shared" si="395"/>
        <v>Только BODYPUMP42Коврики MBX MAT</v>
      </c>
      <c r="E2943" s="42">
        <f t="shared" si="398"/>
        <v>42</v>
      </c>
      <c r="F2943" s="18">
        <f t="shared" ref="F2943" si="400">F2933</f>
        <v>48</v>
      </c>
      <c r="G2943" s="27" t="s">
        <v>5</v>
      </c>
      <c r="H2943" s="11"/>
      <c r="I2943" s="11"/>
      <c r="J2943" s="34"/>
      <c r="K2943" s="44"/>
    </row>
    <row r="2944" spans="1:11" s="5" customFormat="1" x14ac:dyDescent="0.25">
      <c r="A2944" s="15" t="s">
        <v>57</v>
      </c>
      <c r="B2944" s="16">
        <v>42</v>
      </c>
      <c r="C2944" s="17" t="s">
        <v>88</v>
      </c>
      <c r="D2944" t="str">
        <f t="shared" si="395"/>
        <v>Только BODYPUMP42Держатели ковриков MBX MAT RACK</v>
      </c>
      <c r="E2944" s="91">
        <v>1</v>
      </c>
      <c r="F2944" s="17">
        <v>1</v>
      </c>
      <c r="G2944" s="28" t="s">
        <v>5</v>
      </c>
      <c r="H2944" s="6"/>
      <c r="I2944" s="6"/>
      <c r="J2944" s="37"/>
      <c r="K2944" s="43"/>
    </row>
    <row r="2945" spans="1:11" ht="15" customHeight="1" x14ac:dyDescent="0.25">
      <c r="A2945" s="15" t="s">
        <v>57</v>
      </c>
      <c r="B2945" s="16">
        <v>41</v>
      </c>
      <c r="C2945" s="15" t="s">
        <v>83</v>
      </c>
      <c r="D2945" t="str">
        <f t="shared" si="395"/>
        <v>Только BODYPUMP41Грифы SMARTBAR</v>
      </c>
      <c r="E2945" s="42">
        <f t="shared" ref="E2945:E2946" si="401">B2945</f>
        <v>41</v>
      </c>
      <c r="F2945" s="15">
        <v>48</v>
      </c>
      <c r="G2945" s="182" t="s">
        <v>13</v>
      </c>
      <c r="H2945" s="8" t="s">
        <v>7</v>
      </c>
      <c r="I2945" s="4" t="s">
        <v>11</v>
      </c>
      <c r="J2945" s="35" t="s">
        <v>11</v>
      </c>
    </row>
    <row r="2946" spans="1:11" x14ac:dyDescent="0.25">
      <c r="A2946" s="15" t="s">
        <v>57</v>
      </c>
      <c r="B2946" s="16">
        <v>41</v>
      </c>
      <c r="C2946" s="39" t="s">
        <v>82</v>
      </c>
      <c r="D2946" t="str">
        <f t="shared" si="395"/>
        <v>Только BODYPUMP41Наборы весовых дисков (2 x 1 кг + 2 x 2,5 кг + 2 x 5 кг)</v>
      </c>
      <c r="E2946" s="42">
        <f t="shared" si="401"/>
        <v>41</v>
      </c>
      <c r="F2946" s="15">
        <v>48</v>
      </c>
      <c r="G2946" s="182"/>
      <c r="H2946" s="8" t="s">
        <v>8</v>
      </c>
      <c r="I2946" s="4" t="s">
        <v>7</v>
      </c>
      <c r="J2946" s="35" t="s">
        <v>10</v>
      </c>
    </row>
    <row r="2947" spans="1:11" x14ac:dyDescent="0.25">
      <c r="A2947" s="15" t="s">
        <v>57</v>
      </c>
      <c r="B2947" s="16">
        <v>41</v>
      </c>
      <c r="C2947" s="15" t="s">
        <v>70</v>
      </c>
      <c r="D2947" t="str">
        <f t="shared" si="395"/>
        <v>Только BODYPUMP41Стойки</v>
      </c>
      <c r="E2947" s="42">
        <v>4</v>
      </c>
      <c r="F2947" s="15">
        <v>4</v>
      </c>
      <c r="G2947" s="182"/>
      <c r="H2947" s="8" t="s">
        <v>9</v>
      </c>
      <c r="I2947" s="4" t="s">
        <v>7</v>
      </c>
      <c r="J2947" s="35" t="s">
        <v>12</v>
      </c>
    </row>
    <row r="2948" spans="1:11" x14ac:dyDescent="0.25">
      <c r="A2948" s="15" t="s">
        <v>57</v>
      </c>
      <c r="B2948" s="16">
        <v>41</v>
      </c>
      <c r="C2948" s="15" t="s">
        <v>71</v>
      </c>
      <c r="D2948" t="str">
        <f t="shared" si="395"/>
        <v>Только BODYPUMP41Дополнительные весовые диски 1 кг</v>
      </c>
      <c r="E2948" s="42">
        <f t="shared" ref="E2948" si="402">B2948</f>
        <v>41</v>
      </c>
      <c r="F2948" s="15">
        <f t="shared" ref="F2948:F2953" si="403">12*4</f>
        <v>48</v>
      </c>
      <c r="G2948" s="182"/>
      <c r="H2948" s="4" t="s">
        <v>10</v>
      </c>
      <c r="I2948" s="4" t="s">
        <v>11</v>
      </c>
      <c r="J2948" s="36" t="s">
        <v>10</v>
      </c>
      <c r="K2948" s="43">
        <v>0.66666666666666663</v>
      </c>
    </row>
    <row r="2949" spans="1:11" x14ac:dyDescent="0.25">
      <c r="A2949" s="15" t="s">
        <v>57</v>
      </c>
      <c r="B2949" s="16">
        <v>41</v>
      </c>
      <c r="C2949" s="15" t="s">
        <v>72</v>
      </c>
      <c r="D2949" t="str">
        <f t="shared" si="395"/>
        <v>Только BODYPUMP41Дополнительные весовые диски 2,5 кг</v>
      </c>
      <c r="E2949" s="42">
        <f t="shared" si="398"/>
        <v>41</v>
      </c>
      <c r="F2949" s="15">
        <f t="shared" si="403"/>
        <v>48</v>
      </c>
      <c r="G2949" s="182"/>
      <c r="K2949" s="44">
        <v>1.3333333333333333</v>
      </c>
    </row>
    <row r="2950" spans="1:11" x14ac:dyDescent="0.25">
      <c r="A2950" s="15" t="s">
        <v>57</v>
      </c>
      <c r="B2950" s="16">
        <v>41</v>
      </c>
      <c r="C2950" s="15" t="s">
        <v>74</v>
      </c>
      <c r="D2950" t="str">
        <f t="shared" si="395"/>
        <v>Только BODYPUMP41Весовые диски 3,7 кг</v>
      </c>
      <c r="E2950" s="42">
        <f t="shared" si="398"/>
        <v>41</v>
      </c>
      <c r="F2950" s="15">
        <f t="shared" si="403"/>
        <v>48</v>
      </c>
      <c r="G2950" s="182"/>
      <c r="H2950" s="9" t="s">
        <v>17</v>
      </c>
      <c r="K2950" s="44">
        <v>1</v>
      </c>
    </row>
    <row r="2951" spans="1:11" x14ac:dyDescent="0.25">
      <c r="A2951" s="15" t="s">
        <v>57</v>
      </c>
      <c r="B2951" s="16">
        <v>41</v>
      </c>
      <c r="C2951" s="15" t="s">
        <v>73</v>
      </c>
      <c r="D2951" t="str">
        <f t="shared" si="395"/>
        <v>Только BODYPUMP41Дополнительные весовые диски 5 кг</v>
      </c>
      <c r="E2951" s="42">
        <f t="shared" si="398"/>
        <v>41</v>
      </c>
      <c r="F2951" s="15">
        <f t="shared" si="403"/>
        <v>48</v>
      </c>
      <c r="G2951" s="182"/>
      <c r="K2951" s="44">
        <v>1</v>
      </c>
    </row>
    <row r="2952" spans="1:11" x14ac:dyDescent="0.25">
      <c r="A2952" s="15" t="s">
        <v>57</v>
      </c>
      <c r="B2952" s="16">
        <v>41</v>
      </c>
      <c r="C2952" s="15" t="s">
        <v>75</v>
      </c>
      <c r="D2952" t="str">
        <f t="shared" si="395"/>
        <v>Только BODYPUMP41Весовые диски 7,5 кг</v>
      </c>
      <c r="E2952" s="42">
        <f t="shared" si="398"/>
        <v>41</v>
      </c>
      <c r="F2952" s="15">
        <f t="shared" si="403"/>
        <v>48</v>
      </c>
      <c r="G2952" s="182"/>
      <c r="K2952" s="44">
        <v>1</v>
      </c>
    </row>
    <row r="2953" spans="1:11" x14ac:dyDescent="0.25">
      <c r="A2953" s="15" t="s">
        <v>57</v>
      </c>
      <c r="B2953" s="16">
        <v>41</v>
      </c>
      <c r="C2953" s="15" t="s">
        <v>76</v>
      </c>
      <c r="D2953" t="str">
        <f t="shared" si="395"/>
        <v>Только BODYPUMP41Весовые диски 10 кг</v>
      </c>
      <c r="E2953" s="42">
        <f t="shared" si="398"/>
        <v>41</v>
      </c>
      <c r="F2953" s="15">
        <f t="shared" si="403"/>
        <v>48</v>
      </c>
      <c r="G2953" s="182"/>
      <c r="K2953" s="44">
        <v>1</v>
      </c>
    </row>
    <row r="2954" spans="1:11" x14ac:dyDescent="0.25">
      <c r="A2954" s="15" t="s">
        <v>57</v>
      </c>
      <c r="B2954" s="16">
        <v>41</v>
      </c>
      <c r="C2954" s="15" t="s">
        <v>81</v>
      </c>
      <c r="D2954" t="str">
        <f t="shared" si="395"/>
        <v xml:space="preserve">Только BODYPUMP41Степперы SMARTSTEP (и 4 подставки) x 1 на человека </v>
      </c>
      <c r="E2954" s="42">
        <f t="shared" si="398"/>
        <v>41</v>
      </c>
      <c r="F2954" s="15">
        <f t="shared" ref="F2954" si="404">F2945</f>
        <v>48</v>
      </c>
      <c r="G2954" s="112"/>
      <c r="K2954" s="44"/>
    </row>
    <row r="2955" spans="1:11" s="10" customFormat="1" x14ac:dyDescent="0.25">
      <c r="A2955" s="15" t="s">
        <v>57</v>
      </c>
      <c r="B2955" s="16">
        <v>41</v>
      </c>
      <c r="C2955" s="18" t="s">
        <v>80</v>
      </c>
      <c r="D2955" t="str">
        <f t="shared" si="395"/>
        <v>Только BODYPUMP41Коврики MBX MAT</v>
      </c>
      <c r="E2955" s="42">
        <f t="shared" si="398"/>
        <v>41</v>
      </c>
      <c r="F2955" s="18">
        <f t="shared" ref="F2955" si="405">F2945</f>
        <v>48</v>
      </c>
      <c r="G2955" s="27" t="s">
        <v>5</v>
      </c>
      <c r="H2955" s="11"/>
      <c r="I2955" s="11"/>
      <c r="J2955" s="34"/>
      <c r="K2955" s="44"/>
    </row>
    <row r="2956" spans="1:11" s="5" customFormat="1" x14ac:dyDescent="0.25">
      <c r="A2956" s="15" t="s">
        <v>57</v>
      </c>
      <c r="B2956" s="16">
        <v>41</v>
      </c>
      <c r="C2956" s="17" t="s">
        <v>88</v>
      </c>
      <c r="D2956" t="str">
        <f t="shared" si="395"/>
        <v>Только BODYPUMP41Держатели ковриков MBX MAT RACK</v>
      </c>
      <c r="E2956" s="91">
        <v>1</v>
      </c>
      <c r="F2956" s="17">
        <v>1</v>
      </c>
      <c r="G2956" s="28" t="s">
        <v>5</v>
      </c>
      <c r="H2956" s="6"/>
      <c r="I2956" s="6"/>
      <c r="J2956" s="37"/>
      <c r="K2956" s="43"/>
    </row>
    <row r="2957" spans="1:11" ht="15" customHeight="1" x14ac:dyDescent="0.25">
      <c r="A2957" s="15" t="s">
        <v>57</v>
      </c>
      <c r="B2957" s="16">
        <v>40</v>
      </c>
      <c r="C2957" s="15" t="s">
        <v>83</v>
      </c>
      <c r="D2957" t="str">
        <f>A2957&amp;B2957&amp;C2957</f>
        <v>Только BODYPUMP40Грифы SMARTBAR</v>
      </c>
      <c r="E2957" s="42">
        <f t="shared" ref="E2957:E2958" si="406">B2957</f>
        <v>40</v>
      </c>
      <c r="F2957" s="15">
        <v>48</v>
      </c>
      <c r="G2957" s="182" t="s">
        <v>13</v>
      </c>
      <c r="H2957" s="8" t="s">
        <v>7</v>
      </c>
      <c r="I2957" s="4" t="s">
        <v>11</v>
      </c>
      <c r="J2957" s="35" t="s">
        <v>11</v>
      </c>
    </row>
    <row r="2958" spans="1:11" x14ac:dyDescent="0.25">
      <c r="A2958" s="15" t="s">
        <v>57</v>
      </c>
      <c r="B2958" s="16">
        <v>40</v>
      </c>
      <c r="C2958" s="39" t="s">
        <v>82</v>
      </c>
      <c r="D2958" t="str">
        <f t="shared" ref="D2958:D3004" si="407">A2958&amp;B2958&amp;C2958</f>
        <v>Только BODYPUMP40Наборы весовых дисков (2 x 1 кг + 2 x 2,5 кг + 2 x 5 кг)</v>
      </c>
      <c r="E2958" s="42">
        <f t="shared" si="406"/>
        <v>40</v>
      </c>
      <c r="F2958" s="15">
        <v>48</v>
      </c>
      <c r="G2958" s="182"/>
      <c r="H2958" s="8" t="s">
        <v>8</v>
      </c>
      <c r="I2958" s="4" t="s">
        <v>7</v>
      </c>
      <c r="J2958" s="35" t="s">
        <v>10</v>
      </c>
    </row>
    <row r="2959" spans="1:11" x14ac:dyDescent="0.25">
      <c r="A2959" s="15" t="s">
        <v>57</v>
      </c>
      <c r="B2959" s="16">
        <v>40</v>
      </c>
      <c r="C2959" s="15" t="s">
        <v>70</v>
      </c>
      <c r="D2959" t="str">
        <f t="shared" si="407"/>
        <v>Только BODYPUMP40Стойки</v>
      </c>
      <c r="E2959" s="42">
        <v>4</v>
      </c>
      <c r="F2959" s="15">
        <v>4</v>
      </c>
      <c r="G2959" s="182"/>
      <c r="H2959" s="8" t="s">
        <v>9</v>
      </c>
      <c r="I2959" s="4" t="s">
        <v>7</v>
      </c>
      <c r="J2959" s="35" t="s">
        <v>12</v>
      </c>
    </row>
    <row r="2960" spans="1:11" x14ac:dyDescent="0.25">
      <c r="A2960" s="15" t="s">
        <v>57</v>
      </c>
      <c r="B2960" s="16">
        <v>40</v>
      </c>
      <c r="C2960" s="15" t="s">
        <v>71</v>
      </c>
      <c r="D2960" t="str">
        <f t="shared" si="407"/>
        <v>Только BODYPUMP40Дополнительные весовые диски 1 кг</v>
      </c>
      <c r="E2960" s="42">
        <f t="shared" ref="E2960" si="408">B2960</f>
        <v>40</v>
      </c>
      <c r="F2960" s="15">
        <f t="shared" ref="F2960:F2965" si="409">12*4</f>
        <v>48</v>
      </c>
      <c r="G2960" s="182"/>
      <c r="H2960" s="4" t="s">
        <v>10</v>
      </c>
      <c r="I2960" s="4" t="s">
        <v>11</v>
      </c>
      <c r="J2960" s="36" t="s">
        <v>10</v>
      </c>
      <c r="K2960" s="43">
        <v>0.66666666666666663</v>
      </c>
    </row>
    <row r="2961" spans="1:11" x14ac:dyDescent="0.25">
      <c r="A2961" s="15" t="s">
        <v>57</v>
      </c>
      <c r="B2961" s="16">
        <v>40</v>
      </c>
      <c r="C2961" s="15" t="s">
        <v>72</v>
      </c>
      <c r="D2961" t="str">
        <f t="shared" si="407"/>
        <v>Только BODYPUMP40Дополнительные весовые диски 2,5 кг</v>
      </c>
      <c r="E2961" s="42">
        <f t="shared" si="398"/>
        <v>40</v>
      </c>
      <c r="F2961" s="15">
        <f t="shared" si="409"/>
        <v>48</v>
      </c>
      <c r="G2961" s="182"/>
      <c r="K2961" s="44">
        <v>1.3333333333333333</v>
      </c>
    </row>
    <row r="2962" spans="1:11" x14ac:dyDescent="0.25">
      <c r="A2962" s="15" t="s">
        <v>57</v>
      </c>
      <c r="B2962" s="16">
        <v>40</v>
      </c>
      <c r="C2962" s="15" t="s">
        <v>74</v>
      </c>
      <c r="D2962" t="str">
        <f t="shared" si="407"/>
        <v>Только BODYPUMP40Весовые диски 3,7 кг</v>
      </c>
      <c r="E2962" s="42">
        <f t="shared" si="398"/>
        <v>40</v>
      </c>
      <c r="F2962" s="15">
        <f t="shared" si="409"/>
        <v>48</v>
      </c>
      <c r="G2962" s="182"/>
      <c r="H2962" s="9" t="s">
        <v>17</v>
      </c>
      <c r="K2962" s="44">
        <v>1</v>
      </c>
    </row>
    <row r="2963" spans="1:11" x14ac:dyDescent="0.25">
      <c r="A2963" s="15" t="s">
        <v>57</v>
      </c>
      <c r="B2963" s="16">
        <v>40</v>
      </c>
      <c r="C2963" s="15" t="s">
        <v>73</v>
      </c>
      <c r="D2963" t="str">
        <f t="shared" si="407"/>
        <v>Только BODYPUMP40Дополнительные весовые диски 5 кг</v>
      </c>
      <c r="E2963" s="42">
        <f t="shared" si="398"/>
        <v>40</v>
      </c>
      <c r="F2963" s="15">
        <f t="shared" si="409"/>
        <v>48</v>
      </c>
      <c r="G2963" s="182"/>
      <c r="K2963" s="44">
        <v>1</v>
      </c>
    </row>
    <row r="2964" spans="1:11" x14ac:dyDescent="0.25">
      <c r="A2964" s="15" t="s">
        <v>57</v>
      </c>
      <c r="B2964" s="16">
        <v>40</v>
      </c>
      <c r="C2964" s="15" t="s">
        <v>75</v>
      </c>
      <c r="D2964" t="str">
        <f t="shared" si="407"/>
        <v>Только BODYPUMP40Весовые диски 7,5 кг</v>
      </c>
      <c r="E2964" s="42">
        <f t="shared" si="398"/>
        <v>40</v>
      </c>
      <c r="F2964" s="15">
        <f t="shared" si="409"/>
        <v>48</v>
      </c>
      <c r="G2964" s="182"/>
      <c r="K2964" s="44">
        <v>1</v>
      </c>
    </row>
    <row r="2965" spans="1:11" x14ac:dyDescent="0.25">
      <c r="A2965" s="15" t="s">
        <v>57</v>
      </c>
      <c r="B2965" s="16">
        <v>40</v>
      </c>
      <c r="C2965" s="15" t="s">
        <v>76</v>
      </c>
      <c r="D2965" t="str">
        <f t="shared" si="407"/>
        <v>Только BODYPUMP40Весовые диски 10 кг</v>
      </c>
      <c r="E2965" s="42">
        <f t="shared" si="398"/>
        <v>40</v>
      </c>
      <c r="F2965" s="15">
        <f t="shared" si="409"/>
        <v>48</v>
      </c>
      <c r="G2965" s="182"/>
      <c r="K2965" s="44">
        <v>1</v>
      </c>
    </row>
    <row r="2966" spans="1:11" x14ac:dyDescent="0.25">
      <c r="A2966" s="15" t="s">
        <v>57</v>
      </c>
      <c r="B2966" s="16">
        <v>40</v>
      </c>
      <c r="C2966" s="15" t="s">
        <v>81</v>
      </c>
      <c r="D2966" t="str">
        <f t="shared" si="407"/>
        <v xml:space="preserve">Только BODYPUMP40Степперы SMARTSTEP (и 4 подставки) x 1 на человека </v>
      </c>
      <c r="E2966" s="42">
        <f t="shared" si="398"/>
        <v>40</v>
      </c>
      <c r="F2966" s="15">
        <f t="shared" ref="F2966" si="410">F2957</f>
        <v>48</v>
      </c>
      <c r="G2966" s="112"/>
      <c r="K2966" s="44"/>
    </row>
    <row r="2967" spans="1:11" s="10" customFormat="1" x14ac:dyDescent="0.25">
      <c r="A2967" s="15" t="s">
        <v>57</v>
      </c>
      <c r="B2967" s="16">
        <v>40</v>
      </c>
      <c r="C2967" s="18" t="s">
        <v>80</v>
      </c>
      <c r="D2967" t="str">
        <f t="shared" si="407"/>
        <v>Только BODYPUMP40Коврики MBX MAT</v>
      </c>
      <c r="E2967" s="42">
        <f t="shared" si="398"/>
        <v>40</v>
      </c>
      <c r="F2967" s="18">
        <f t="shared" ref="F2967" si="411">F2957</f>
        <v>48</v>
      </c>
      <c r="G2967" s="27" t="s">
        <v>5</v>
      </c>
      <c r="H2967" s="11"/>
      <c r="I2967" s="11"/>
      <c r="J2967" s="34"/>
      <c r="K2967" s="44"/>
    </row>
    <row r="2968" spans="1:11" s="5" customFormat="1" x14ac:dyDescent="0.25">
      <c r="A2968" s="15" t="s">
        <v>57</v>
      </c>
      <c r="B2968" s="16">
        <v>40</v>
      </c>
      <c r="C2968" s="17" t="s">
        <v>88</v>
      </c>
      <c r="D2968" t="str">
        <f t="shared" si="407"/>
        <v>Только BODYPUMP40Держатели ковриков MBX MAT RACK</v>
      </c>
      <c r="E2968" s="91">
        <v>1</v>
      </c>
      <c r="F2968" s="17">
        <v>1</v>
      </c>
      <c r="G2968" s="28" t="s">
        <v>5</v>
      </c>
      <c r="H2968" s="6"/>
      <c r="I2968" s="6"/>
      <c r="J2968" s="37"/>
      <c r="K2968" s="43"/>
    </row>
    <row r="2969" spans="1:11" ht="15" customHeight="1" x14ac:dyDescent="0.25">
      <c r="A2969" s="15" t="s">
        <v>57</v>
      </c>
      <c r="B2969" s="16">
        <v>39</v>
      </c>
      <c r="C2969" s="15" t="s">
        <v>83</v>
      </c>
      <c r="D2969" t="str">
        <f t="shared" si="407"/>
        <v>Только BODYPUMP39Грифы SMARTBAR</v>
      </c>
      <c r="E2969" s="42">
        <f t="shared" ref="E2969:E2970" si="412">B2969</f>
        <v>39</v>
      </c>
      <c r="F2969" s="15">
        <v>48</v>
      </c>
      <c r="G2969" s="182" t="s">
        <v>13</v>
      </c>
      <c r="H2969" s="8" t="s">
        <v>7</v>
      </c>
      <c r="I2969" s="4" t="s">
        <v>11</v>
      </c>
      <c r="J2969" s="35" t="s">
        <v>11</v>
      </c>
    </row>
    <row r="2970" spans="1:11" x14ac:dyDescent="0.25">
      <c r="A2970" s="15" t="s">
        <v>57</v>
      </c>
      <c r="B2970" s="16">
        <v>39</v>
      </c>
      <c r="C2970" s="39" t="s">
        <v>82</v>
      </c>
      <c r="D2970" t="str">
        <f t="shared" si="407"/>
        <v>Только BODYPUMP39Наборы весовых дисков (2 x 1 кг + 2 x 2,5 кг + 2 x 5 кг)</v>
      </c>
      <c r="E2970" s="42">
        <f t="shared" si="412"/>
        <v>39</v>
      </c>
      <c r="F2970" s="15">
        <v>48</v>
      </c>
      <c r="G2970" s="182"/>
      <c r="H2970" s="8" t="s">
        <v>8</v>
      </c>
      <c r="I2970" s="4" t="s">
        <v>7</v>
      </c>
      <c r="J2970" s="35" t="s">
        <v>10</v>
      </c>
    </row>
    <row r="2971" spans="1:11" x14ac:dyDescent="0.25">
      <c r="A2971" s="15" t="s">
        <v>57</v>
      </c>
      <c r="B2971" s="16">
        <v>39</v>
      </c>
      <c r="C2971" s="15" t="s">
        <v>70</v>
      </c>
      <c r="D2971" t="str">
        <f t="shared" si="407"/>
        <v>Только BODYPUMP39Стойки</v>
      </c>
      <c r="E2971" s="42">
        <v>4</v>
      </c>
      <c r="F2971" s="15">
        <v>4</v>
      </c>
      <c r="G2971" s="182"/>
      <c r="H2971" s="8" t="s">
        <v>9</v>
      </c>
      <c r="I2971" s="4" t="s">
        <v>7</v>
      </c>
      <c r="J2971" s="35" t="s">
        <v>12</v>
      </c>
    </row>
    <row r="2972" spans="1:11" x14ac:dyDescent="0.25">
      <c r="A2972" s="15" t="s">
        <v>57</v>
      </c>
      <c r="B2972" s="16">
        <v>39</v>
      </c>
      <c r="C2972" s="15" t="s">
        <v>71</v>
      </c>
      <c r="D2972" t="str">
        <f t="shared" si="407"/>
        <v>Только BODYPUMP39Дополнительные весовые диски 1 кг</v>
      </c>
      <c r="E2972" s="42">
        <f t="shared" ref="E2972" si="413">B2972</f>
        <v>39</v>
      </c>
      <c r="F2972" s="15">
        <f t="shared" ref="F2972:F2977" si="414">12*4</f>
        <v>48</v>
      </c>
      <c r="G2972" s="182"/>
      <c r="H2972" s="4" t="s">
        <v>10</v>
      </c>
      <c r="I2972" s="4" t="s">
        <v>11</v>
      </c>
      <c r="J2972" s="36" t="s">
        <v>10</v>
      </c>
      <c r="K2972" s="43">
        <v>0.66666666666666663</v>
      </c>
    </row>
    <row r="2973" spans="1:11" x14ac:dyDescent="0.25">
      <c r="A2973" s="15" t="s">
        <v>57</v>
      </c>
      <c r="B2973" s="16">
        <v>39</v>
      </c>
      <c r="C2973" s="15" t="s">
        <v>72</v>
      </c>
      <c r="D2973" t="str">
        <f t="shared" si="407"/>
        <v>Только BODYPUMP39Дополнительные весовые диски 2,5 кг</v>
      </c>
      <c r="E2973" s="42">
        <f t="shared" si="398"/>
        <v>39</v>
      </c>
      <c r="F2973" s="15">
        <f t="shared" si="414"/>
        <v>48</v>
      </c>
      <c r="G2973" s="182"/>
      <c r="K2973" s="44">
        <v>1.3333333333333333</v>
      </c>
    </row>
    <row r="2974" spans="1:11" x14ac:dyDescent="0.25">
      <c r="A2974" s="15" t="s">
        <v>57</v>
      </c>
      <c r="B2974" s="16">
        <v>39</v>
      </c>
      <c r="C2974" s="15" t="s">
        <v>74</v>
      </c>
      <c r="D2974" t="str">
        <f t="shared" si="407"/>
        <v>Только BODYPUMP39Весовые диски 3,7 кг</v>
      </c>
      <c r="E2974" s="42">
        <f t="shared" si="398"/>
        <v>39</v>
      </c>
      <c r="F2974" s="15">
        <f t="shared" si="414"/>
        <v>48</v>
      </c>
      <c r="G2974" s="182"/>
      <c r="H2974" s="9" t="s">
        <v>17</v>
      </c>
      <c r="K2974" s="44">
        <v>1</v>
      </c>
    </row>
    <row r="2975" spans="1:11" x14ac:dyDescent="0.25">
      <c r="A2975" s="15" t="s">
        <v>57</v>
      </c>
      <c r="B2975" s="16">
        <v>39</v>
      </c>
      <c r="C2975" s="15" t="s">
        <v>73</v>
      </c>
      <c r="D2975" t="str">
        <f t="shared" si="407"/>
        <v>Только BODYPUMP39Дополнительные весовые диски 5 кг</v>
      </c>
      <c r="E2975" s="42">
        <f t="shared" si="398"/>
        <v>39</v>
      </c>
      <c r="F2975" s="15">
        <f t="shared" si="414"/>
        <v>48</v>
      </c>
      <c r="G2975" s="182"/>
      <c r="K2975" s="44">
        <v>1</v>
      </c>
    </row>
    <row r="2976" spans="1:11" x14ac:dyDescent="0.25">
      <c r="A2976" s="15" t="s">
        <v>57</v>
      </c>
      <c r="B2976" s="16">
        <v>39</v>
      </c>
      <c r="C2976" s="15" t="s">
        <v>75</v>
      </c>
      <c r="D2976" t="str">
        <f t="shared" si="407"/>
        <v>Только BODYPUMP39Весовые диски 7,5 кг</v>
      </c>
      <c r="E2976" s="42">
        <f t="shared" si="398"/>
        <v>39</v>
      </c>
      <c r="F2976" s="15">
        <f t="shared" si="414"/>
        <v>48</v>
      </c>
      <c r="G2976" s="182"/>
      <c r="K2976" s="44">
        <v>1</v>
      </c>
    </row>
    <row r="2977" spans="1:11" x14ac:dyDescent="0.25">
      <c r="A2977" s="15" t="s">
        <v>57</v>
      </c>
      <c r="B2977" s="16">
        <v>39</v>
      </c>
      <c r="C2977" s="15" t="s">
        <v>76</v>
      </c>
      <c r="D2977" t="str">
        <f t="shared" si="407"/>
        <v>Только BODYPUMP39Весовые диски 10 кг</v>
      </c>
      <c r="E2977" s="42">
        <f t="shared" si="398"/>
        <v>39</v>
      </c>
      <c r="F2977" s="15">
        <f t="shared" si="414"/>
        <v>48</v>
      </c>
      <c r="G2977" s="182"/>
      <c r="K2977" s="44">
        <v>1</v>
      </c>
    </row>
    <row r="2978" spans="1:11" x14ac:dyDescent="0.25">
      <c r="A2978" s="15" t="s">
        <v>57</v>
      </c>
      <c r="B2978" s="16">
        <v>39</v>
      </c>
      <c r="C2978" s="15" t="s">
        <v>81</v>
      </c>
      <c r="D2978" t="str">
        <f t="shared" si="407"/>
        <v xml:space="preserve">Только BODYPUMP39Степперы SMARTSTEP (и 4 подставки) x 1 на человека </v>
      </c>
      <c r="E2978" s="42">
        <f t="shared" si="398"/>
        <v>39</v>
      </c>
      <c r="F2978" s="15">
        <f t="shared" ref="F2978" si="415">F2969</f>
        <v>48</v>
      </c>
      <c r="G2978" s="112"/>
      <c r="K2978" s="44"/>
    </row>
    <row r="2979" spans="1:11" s="10" customFormat="1" x14ac:dyDescent="0.25">
      <c r="A2979" s="15" t="s">
        <v>57</v>
      </c>
      <c r="B2979" s="16">
        <v>39</v>
      </c>
      <c r="C2979" s="18" t="s">
        <v>80</v>
      </c>
      <c r="D2979" t="str">
        <f t="shared" si="407"/>
        <v>Только BODYPUMP39Коврики MBX MAT</v>
      </c>
      <c r="E2979" s="42">
        <f t="shared" si="398"/>
        <v>39</v>
      </c>
      <c r="F2979" s="18">
        <f t="shared" ref="F2979" si="416">F2969</f>
        <v>48</v>
      </c>
      <c r="G2979" s="27" t="s">
        <v>5</v>
      </c>
      <c r="H2979" s="11"/>
      <c r="I2979" s="11"/>
      <c r="J2979" s="34"/>
      <c r="K2979" s="44"/>
    </row>
    <row r="2980" spans="1:11" s="5" customFormat="1" x14ac:dyDescent="0.25">
      <c r="A2980" s="15" t="s">
        <v>57</v>
      </c>
      <c r="B2980" s="16">
        <v>39</v>
      </c>
      <c r="C2980" s="17" t="s">
        <v>88</v>
      </c>
      <c r="D2980" t="str">
        <f t="shared" si="407"/>
        <v>Только BODYPUMP39Держатели ковриков MBX MAT RACK</v>
      </c>
      <c r="E2980" s="91">
        <v>1</v>
      </c>
      <c r="F2980" s="17">
        <v>1</v>
      </c>
      <c r="G2980" s="28" t="s">
        <v>5</v>
      </c>
      <c r="H2980" s="6"/>
      <c r="I2980" s="6"/>
      <c r="J2980" s="37"/>
      <c r="K2980" s="43"/>
    </row>
    <row r="2981" spans="1:11" ht="15" customHeight="1" x14ac:dyDescent="0.25">
      <c r="A2981" s="15" t="s">
        <v>57</v>
      </c>
      <c r="B2981" s="16">
        <v>38</v>
      </c>
      <c r="C2981" s="15" t="s">
        <v>83</v>
      </c>
      <c r="D2981" t="str">
        <f t="shared" si="407"/>
        <v>Только BODYPUMP38Грифы SMARTBAR</v>
      </c>
      <c r="E2981" s="42">
        <f t="shared" ref="E2981:E2982" si="417">B2981</f>
        <v>38</v>
      </c>
      <c r="F2981" s="15">
        <v>48</v>
      </c>
      <c r="G2981" s="182" t="s">
        <v>13</v>
      </c>
      <c r="H2981" s="8" t="s">
        <v>7</v>
      </c>
      <c r="I2981" s="4" t="s">
        <v>11</v>
      </c>
      <c r="J2981" s="35" t="s">
        <v>11</v>
      </c>
    </row>
    <row r="2982" spans="1:11" x14ac:dyDescent="0.25">
      <c r="A2982" s="15" t="s">
        <v>57</v>
      </c>
      <c r="B2982" s="16">
        <v>38</v>
      </c>
      <c r="C2982" s="39" t="s">
        <v>82</v>
      </c>
      <c r="D2982" t="str">
        <f t="shared" si="407"/>
        <v>Только BODYPUMP38Наборы весовых дисков (2 x 1 кг + 2 x 2,5 кг + 2 x 5 кг)</v>
      </c>
      <c r="E2982" s="42">
        <f t="shared" si="417"/>
        <v>38</v>
      </c>
      <c r="F2982" s="15">
        <v>48</v>
      </c>
      <c r="G2982" s="182"/>
      <c r="H2982" s="8" t="s">
        <v>8</v>
      </c>
      <c r="I2982" s="4" t="s">
        <v>7</v>
      </c>
      <c r="J2982" s="35" t="s">
        <v>10</v>
      </c>
    </row>
    <row r="2983" spans="1:11" x14ac:dyDescent="0.25">
      <c r="A2983" s="15" t="s">
        <v>57</v>
      </c>
      <c r="B2983" s="16">
        <v>38</v>
      </c>
      <c r="C2983" s="15" t="s">
        <v>70</v>
      </c>
      <c r="D2983" t="str">
        <f t="shared" si="407"/>
        <v>Только BODYPUMP38Стойки</v>
      </c>
      <c r="E2983" s="42">
        <v>4</v>
      </c>
      <c r="F2983" s="15">
        <v>4</v>
      </c>
      <c r="G2983" s="182"/>
      <c r="H2983" s="8" t="s">
        <v>9</v>
      </c>
      <c r="I2983" s="4" t="s">
        <v>7</v>
      </c>
      <c r="J2983" s="35" t="s">
        <v>12</v>
      </c>
    </row>
    <row r="2984" spans="1:11" x14ac:dyDescent="0.25">
      <c r="A2984" s="15" t="s">
        <v>57</v>
      </c>
      <c r="B2984" s="16">
        <v>38</v>
      </c>
      <c r="C2984" s="15" t="s">
        <v>71</v>
      </c>
      <c r="D2984" t="str">
        <f t="shared" si="407"/>
        <v>Только BODYPUMP38Дополнительные весовые диски 1 кг</v>
      </c>
      <c r="E2984" s="42">
        <f t="shared" ref="E2984" si="418">B2984</f>
        <v>38</v>
      </c>
      <c r="F2984" s="15">
        <f t="shared" ref="F2984:F2989" si="419">12*4</f>
        <v>48</v>
      </c>
      <c r="G2984" s="182"/>
      <c r="H2984" s="4" t="s">
        <v>10</v>
      </c>
      <c r="I2984" s="4" t="s">
        <v>11</v>
      </c>
      <c r="J2984" s="36" t="s">
        <v>10</v>
      </c>
      <c r="K2984" s="43">
        <v>0.66666666666666663</v>
      </c>
    </row>
    <row r="2985" spans="1:11" x14ac:dyDescent="0.25">
      <c r="A2985" s="15" t="s">
        <v>57</v>
      </c>
      <c r="B2985" s="16">
        <v>38</v>
      </c>
      <c r="C2985" s="15" t="s">
        <v>72</v>
      </c>
      <c r="D2985" t="str">
        <f t="shared" si="407"/>
        <v>Только BODYPUMP38Дополнительные весовые диски 2,5 кг</v>
      </c>
      <c r="E2985" s="42">
        <f t="shared" si="398"/>
        <v>38</v>
      </c>
      <c r="F2985" s="15">
        <f t="shared" si="419"/>
        <v>48</v>
      </c>
      <c r="G2985" s="182"/>
      <c r="K2985" s="44">
        <v>1.3333333333333333</v>
      </c>
    </row>
    <row r="2986" spans="1:11" x14ac:dyDescent="0.25">
      <c r="A2986" s="15" t="s">
        <v>57</v>
      </c>
      <c r="B2986" s="16">
        <v>38</v>
      </c>
      <c r="C2986" s="15" t="s">
        <v>74</v>
      </c>
      <c r="D2986" t="str">
        <f t="shared" si="407"/>
        <v>Только BODYPUMP38Весовые диски 3,7 кг</v>
      </c>
      <c r="E2986" s="42">
        <f t="shared" si="398"/>
        <v>38</v>
      </c>
      <c r="F2986" s="15">
        <f t="shared" si="419"/>
        <v>48</v>
      </c>
      <c r="G2986" s="182"/>
      <c r="H2986" s="9" t="s">
        <v>17</v>
      </c>
      <c r="K2986" s="44">
        <v>1</v>
      </c>
    </row>
    <row r="2987" spans="1:11" x14ac:dyDescent="0.25">
      <c r="A2987" s="15" t="s">
        <v>57</v>
      </c>
      <c r="B2987" s="16">
        <v>38</v>
      </c>
      <c r="C2987" s="15" t="s">
        <v>73</v>
      </c>
      <c r="D2987" t="str">
        <f t="shared" si="407"/>
        <v>Только BODYPUMP38Дополнительные весовые диски 5 кг</v>
      </c>
      <c r="E2987" s="42">
        <f t="shared" si="398"/>
        <v>38</v>
      </c>
      <c r="F2987" s="15">
        <f t="shared" si="419"/>
        <v>48</v>
      </c>
      <c r="G2987" s="182"/>
      <c r="K2987" s="44">
        <v>1</v>
      </c>
    </row>
    <row r="2988" spans="1:11" x14ac:dyDescent="0.25">
      <c r="A2988" s="15" t="s">
        <v>57</v>
      </c>
      <c r="B2988" s="16">
        <v>38</v>
      </c>
      <c r="C2988" s="15" t="s">
        <v>75</v>
      </c>
      <c r="D2988" t="str">
        <f t="shared" si="407"/>
        <v>Только BODYPUMP38Весовые диски 7,5 кг</v>
      </c>
      <c r="E2988" s="42">
        <f t="shared" si="398"/>
        <v>38</v>
      </c>
      <c r="F2988" s="15">
        <f t="shared" si="419"/>
        <v>48</v>
      </c>
      <c r="G2988" s="182"/>
      <c r="K2988" s="44">
        <v>1</v>
      </c>
    </row>
    <row r="2989" spans="1:11" x14ac:dyDescent="0.25">
      <c r="A2989" s="15" t="s">
        <v>57</v>
      </c>
      <c r="B2989" s="16">
        <v>38</v>
      </c>
      <c r="C2989" s="15" t="s">
        <v>76</v>
      </c>
      <c r="D2989" t="str">
        <f t="shared" si="407"/>
        <v>Только BODYPUMP38Весовые диски 10 кг</v>
      </c>
      <c r="E2989" s="42">
        <f t="shared" si="398"/>
        <v>38</v>
      </c>
      <c r="F2989" s="15">
        <f t="shared" si="419"/>
        <v>48</v>
      </c>
      <c r="G2989" s="182"/>
      <c r="K2989" s="44">
        <v>1</v>
      </c>
    </row>
    <row r="2990" spans="1:11" x14ac:dyDescent="0.25">
      <c r="A2990" s="15" t="s">
        <v>57</v>
      </c>
      <c r="B2990" s="16">
        <v>38</v>
      </c>
      <c r="C2990" s="15" t="s">
        <v>81</v>
      </c>
      <c r="D2990" t="str">
        <f t="shared" si="407"/>
        <v xml:space="preserve">Только BODYPUMP38Степперы SMARTSTEP (и 4 подставки) x 1 на человека </v>
      </c>
      <c r="E2990" s="42">
        <f t="shared" si="398"/>
        <v>38</v>
      </c>
      <c r="F2990" s="15">
        <f t="shared" ref="F2990" si="420">F2981</f>
        <v>48</v>
      </c>
      <c r="G2990" s="112"/>
      <c r="K2990" s="44"/>
    </row>
    <row r="2991" spans="1:11" s="10" customFormat="1" x14ac:dyDescent="0.25">
      <c r="A2991" s="15" t="s">
        <v>57</v>
      </c>
      <c r="B2991" s="16">
        <v>38</v>
      </c>
      <c r="C2991" s="18" t="s">
        <v>80</v>
      </c>
      <c r="D2991" t="str">
        <f t="shared" si="407"/>
        <v>Только BODYPUMP38Коврики MBX MAT</v>
      </c>
      <c r="E2991" s="42">
        <f t="shared" si="398"/>
        <v>38</v>
      </c>
      <c r="F2991" s="18">
        <f t="shared" ref="F2991" si="421">F2981</f>
        <v>48</v>
      </c>
      <c r="G2991" s="27" t="s">
        <v>5</v>
      </c>
      <c r="H2991" s="11"/>
      <c r="I2991" s="11"/>
      <c r="J2991" s="34"/>
      <c r="K2991" s="44"/>
    </row>
    <row r="2992" spans="1:11" s="5" customFormat="1" x14ac:dyDescent="0.25">
      <c r="A2992" s="15" t="s">
        <v>57</v>
      </c>
      <c r="B2992" s="16">
        <v>38</v>
      </c>
      <c r="C2992" s="17" t="s">
        <v>88</v>
      </c>
      <c r="D2992" t="str">
        <f t="shared" si="407"/>
        <v>Только BODYPUMP38Держатели ковриков MBX MAT RACK</v>
      </c>
      <c r="E2992" s="91">
        <v>1</v>
      </c>
      <c r="F2992" s="17">
        <v>1</v>
      </c>
      <c r="G2992" s="28" t="s">
        <v>5</v>
      </c>
      <c r="H2992" s="6"/>
      <c r="I2992" s="6"/>
      <c r="J2992" s="37"/>
      <c r="K2992" s="43"/>
    </row>
    <row r="2993" spans="1:11" ht="15" customHeight="1" x14ac:dyDescent="0.25">
      <c r="A2993" s="15" t="s">
        <v>57</v>
      </c>
      <c r="B2993" s="16">
        <v>37</v>
      </c>
      <c r="C2993" s="15" t="s">
        <v>83</v>
      </c>
      <c r="D2993" t="str">
        <f t="shared" si="407"/>
        <v>Только BODYPUMP37Грифы SMARTBAR</v>
      </c>
      <c r="E2993" s="42">
        <f t="shared" ref="E2993:E2994" si="422">B2993</f>
        <v>37</v>
      </c>
      <c r="F2993" s="15">
        <v>48</v>
      </c>
      <c r="G2993" s="182" t="s">
        <v>13</v>
      </c>
      <c r="H2993" s="8" t="s">
        <v>7</v>
      </c>
      <c r="I2993" s="4" t="s">
        <v>11</v>
      </c>
      <c r="J2993" s="35" t="s">
        <v>11</v>
      </c>
    </row>
    <row r="2994" spans="1:11" x14ac:dyDescent="0.25">
      <c r="A2994" s="15" t="s">
        <v>57</v>
      </c>
      <c r="B2994" s="16">
        <v>37</v>
      </c>
      <c r="C2994" s="39" t="s">
        <v>82</v>
      </c>
      <c r="D2994" t="str">
        <f t="shared" si="407"/>
        <v>Только BODYPUMP37Наборы весовых дисков (2 x 1 кг + 2 x 2,5 кг + 2 x 5 кг)</v>
      </c>
      <c r="E2994" s="42">
        <f t="shared" si="422"/>
        <v>37</v>
      </c>
      <c r="F2994" s="15">
        <v>48</v>
      </c>
      <c r="G2994" s="182"/>
      <c r="H2994" s="8" t="s">
        <v>8</v>
      </c>
      <c r="I2994" s="4" t="s">
        <v>7</v>
      </c>
      <c r="J2994" s="35" t="s">
        <v>10</v>
      </c>
    </row>
    <row r="2995" spans="1:11" x14ac:dyDescent="0.25">
      <c r="A2995" s="15" t="s">
        <v>57</v>
      </c>
      <c r="B2995" s="16">
        <v>37</v>
      </c>
      <c r="C2995" s="15" t="s">
        <v>70</v>
      </c>
      <c r="D2995" t="str">
        <f t="shared" si="407"/>
        <v>Только BODYPUMP37Стойки</v>
      </c>
      <c r="E2995" s="42">
        <v>4</v>
      </c>
      <c r="F2995" s="15">
        <v>4</v>
      </c>
      <c r="G2995" s="182"/>
      <c r="H2995" s="8" t="s">
        <v>9</v>
      </c>
      <c r="I2995" s="4" t="s">
        <v>7</v>
      </c>
      <c r="J2995" s="35" t="s">
        <v>12</v>
      </c>
    </row>
    <row r="2996" spans="1:11" x14ac:dyDescent="0.25">
      <c r="A2996" s="15" t="s">
        <v>57</v>
      </c>
      <c r="B2996" s="16">
        <v>37</v>
      </c>
      <c r="C2996" s="15" t="s">
        <v>71</v>
      </c>
      <c r="D2996" t="str">
        <f t="shared" si="407"/>
        <v>Только BODYPUMP37Дополнительные весовые диски 1 кг</v>
      </c>
      <c r="E2996" s="42">
        <f t="shared" ref="E2996" si="423">B2996</f>
        <v>37</v>
      </c>
      <c r="F2996" s="15">
        <f t="shared" ref="F2996:F3001" si="424">12*4</f>
        <v>48</v>
      </c>
      <c r="G2996" s="182"/>
      <c r="H2996" s="4" t="s">
        <v>10</v>
      </c>
      <c r="I2996" s="4" t="s">
        <v>11</v>
      </c>
      <c r="J2996" s="36" t="s">
        <v>10</v>
      </c>
      <c r="K2996" s="43">
        <v>0.66666666666666663</v>
      </c>
    </row>
    <row r="2997" spans="1:11" x14ac:dyDescent="0.25">
      <c r="A2997" s="15" t="s">
        <v>57</v>
      </c>
      <c r="B2997" s="16">
        <v>37</v>
      </c>
      <c r="C2997" s="15" t="s">
        <v>72</v>
      </c>
      <c r="D2997" t="str">
        <f t="shared" si="407"/>
        <v>Только BODYPUMP37Дополнительные весовые диски 2,5 кг</v>
      </c>
      <c r="E2997" s="42">
        <f t="shared" si="398"/>
        <v>37</v>
      </c>
      <c r="F2997" s="15">
        <f t="shared" si="424"/>
        <v>48</v>
      </c>
      <c r="G2997" s="182"/>
      <c r="K2997" s="44">
        <v>1.3333333333333333</v>
      </c>
    </row>
    <row r="2998" spans="1:11" x14ac:dyDescent="0.25">
      <c r="A2998" s="15" t="s">
        <v>57</v>
      </c>
      <c r="B2998" s="16">
        <v>37</v>
      </c>
      <c r="C2998" s="15" t="s">
        <v>74</v>
      </c>
      <c r="D2998" t="str">
        <f t="shared" si="407"/>
        <v>Только BODYPUMP37Весовые диски 3,7 кг</v>
      </c>
      <c r="E2998" s="42">
        <f t="shared" si="398"/>
        <v>37</v>
      </c>
      <c r="F2998" s="15">
        <f t="shared" si="424"/>
        <v>48</v>
      </c>
      <c r="G2998" s="182"/>
      <c r="H2998" s="9" t="s">
        <v>17</v>
      </c>
      <c r="K2998" s="44">
        <v>1</v>
      </c>
    </row>
    <row r="2999" spans="1:11" x14ac:dyDescent="0.25">
      <c r="A2999" s="15" t="s">
        <v>57</v>
      </c>
      <c r="B2999" s="16">
        <v>37</v>
      </c>
      <c r="C2999" s="15" t="s">
        <v>73</v>
      </c>
      <c r="D2999" t="str">
        <f t="shared" si="407"/>
        <v>Только BODYPUMP37Дополнительные весовые диски 5 кг</v>
      </c>
      <c r="E2999" s="42">
        <f t="shared" si="398"/>
        <v>37</v>
      </c>
      <c r="F2999" s="15">
        <f t="shared" si="424"/>
        <v>48</v>
      </c>
      <c r="G2999" s="182"/>
      <c r="K2999" s="44">
        <v>1</v>
      </c>
    </row>
    <row r="3000" spans="1:11" x14ac:dyDescent="0.25">
      <c r="A3000" s="15" t="s">
        <v>57</v>
      </c>
      <c r="B3000" s="16">
        <v>37</v>
      </c>
      <c r="C3000" s="15" t="s">
        <v>75</v>
      </c>
      <c r="D3000" t="str">
        <f t="shared" si="407"/>
        <v>Только BODYPUMP37Весовые диски 7,5 кг</v>
      </c>
      <c r="E3000" s="42">
        <f t="shared" si="398"/>
        <v>37</v>
      </c>
      <c r="F3000" s="15">
        <f t="shared" si="424"/>
        <v>48</v>
      </c>
      <c r="G3000" s="182"/>
      <c r="K3000" s="44">
        <v>1</v>
      </c>
    </row>
    <row r="3001" spans="1:11" x14ac:dyDescent="0.25">
      <c r="A3001" s="15" t="s">
        <v>57</v>
      </c>
      <c r="B3001" s="16">
        <v>37</v>
      </c>
      <c r="C3001" s="15" t="s">
        <v>76</v>
      </c>
      <c r="D3001" t="str">
        <f t="shared" si="407"/>
        <v>Только BODYPUMP37Весовые диски 10 кг</v>
      </c>
      <c r="E3001" s="42">
        <f t="shared" si="398"/>
        <v>37</v>
      </c>
      <c r="F3001" s="15">
        <f t="shared" si="424"/>
        <v>48</v>
      </c>
      <c r="G3001" s="182"/>
      <c r="K3001" s="44">
        <v>1</v>
      </c>
    </row>
    <row r="3002" spans="1:11" x14ac:dyDescent="0.25">
      <c r="A3002" s="15" t="s">
        <v>57</v>
      </c>
      <c r="B3002" s="16">
        <v>37</v>
      </c>
      <c r="C3002" s="15" t="s">
        <v>81</v>
      </c>
      <c r="D3002" t="str">
        <f t="shared" si="407"/>
        <v xml:space="preserve">Только BODYPUMP37Степперы SMARTSTEP (и 4 подставки) x 1 на человека </v>
      </c>
      <c r="E3002" s="42">
        <f t="shared" si="398"/>
        <v>37</v>
      </c>
      <c r="F3002" s="15">
        <f t="shared" ref="F3002" si="425">F2993</f>
        <v>48</v>
      </c>
      <c r="G3002" s="112"/>
      <c r="K3002" s="44"/>
    </row>
    <row r="3003" spans="1:11" s="10" customFormat="1" x14ac:dyDescent="0.25">
      <c r="A3003" s="15" t="s">
        <v>57</v>
      </c>
      <c r="B3003" s="16">
        <v>37</v>
      </c>
      <c r="C3003" s="18" t="s">
        <v>80</v>
      </c>
      <c r="D3003" t="str">
        <f t="shared" si="407"/>
        <v>Только BODYPUMP37Коврики MBX MAT</v>
      </c>
      <c r="E3003" s="42">
        <f t="shared" si="398"/>
        <v>37</v>
      </c>
      <c r="F3003" s="18">
        <f t="shared" ref="F3003" si="426">F2993</f>
        <v>48</v>
      </c>
      <c r="G3003" s="27" t="s">
        <v>5</v>
      </c>
      <c r="H3003" s="11"/>
      <c r="I3003" s="11"/>
      <c r="J3003" s="34"/>
      <c r="K3003" s="44"/>
    </row>
    <row r="3004" spans="1:11" s="5" customFormat="1" x14ac:dyDescent="0.25">
      <c r="A3004" s="15" t="s">
        <v>57</v>
      </c>
      <c r="B3004" s="16">
        <v>37</v>
      </c>
      <c r="C3004" s="17" t="s">
        <v>88</v>
      </c>
      <c r="D3004" t="str">
        <f t="shared" si="407"/>
        <v>Только BODYPUMP37Держатели ковриков MBX MAT RACK</v>
      </c>
      <c r="E3004" s="91">
        <v>1</v>
      </c>
      <c r="F3004" s="17">
        <v>1</v>
      </c>
      <c r="G3004" s="28" t="s">
        <v>5</v>
      </c>
      <c r="H3004" s="6"/>
      <c r="I3004" s="6"/>
      <c r="J3004" s="37"/>
      <c r="K3004" s="43"/>
    </row>
    <row r="3005" spans="1:11" ht="15" customHeight="1" x14ac:dyDescent="0.25">
      <c r="A3005" s="15" t="s">
        <v>57</v>
      </c>
      <c r="B3005" s="16">
        <v>60</v>
      </c>
      <c r="C3005" s="15" t="s">
        <v>83</v>
      </c>
      <c r="D3005" t="str">
        <f>A3005&amp;B3005&amp;C3005</f>
        <v>Только BODYPUMP60Грифы SMARTBAR</v>
      </c>
      <c r="E3005" s="42">
        <f>B3005</f>
        <v>60</v>
      </c>
      <c r="F3005" s="15">
        <f>12*5</f>
        <v>60</v>
      </c>
      <c r="G3005" s="182" t="s">
        <v>13</v>
      </c>
      <c r="H3005" s="8" t="s">
        <v>7</v>
      </c>
      <c r="I3005" s="4" t="s">
        <v>11</v>
      </c>
      <c r="J3005" s="35" t="s">
        <v>11</v>
      </c>
    </row>
    <row r="3006" spans="1:11" x14ac:dyDescent="0.25">
      <c r="A3006" s="15" t="s">
        <v>57</v>
      </c>
      <c r="B3006" s="16">
        <v>60</v>
      </c>
      <c r="C3006" s="39" t="s">
        <v>82</v>
      </c>
      <c r="D3006" t="str">
        <f t="shared" ref="D3006:D3028" si="427">A3006&amp;B3006&amp;C3006</f>
        <v>Только BODYPUMP60Наборы весовых дисков (2 x 1 кг + 2 x 2,5 кг + 2 x 5 кг)</v>
      </c>
      <c r="E3006" s="42">
        <f>B3006</f>
        <v>60</v>
      </c>
      <c r="F3006" s="15">
        <v>60</v>
      </c>
      <c r="G3006" s="182"/>
      <c r="H3006" s="8" t="s">
        <v>8</v>
      </c>
      <c r="I3006" s="4" t="s">
        <v>7</v>
      </c>
      <c r="J3006" s="35" t="s">
        <v>10</v>
      </c>
    </row>
    <row r="3007" spans="1:11" x14ac:dyDescent="0.25">
      <c r="A3007" s="15" t="s">
        <v>57</v>
      </c>
      <c r="B3007" s="16">
        <v>60</v>
      </c>
      <c r="C3007" s="15" t="s">
        <v>70</v>
      </c>
      <c r="D3007" t="str">
        <f t="shared" si="427"/>
        <v>Только BODYPUMP60Стойки</v>
      </c>
      <c r="E3007" s="42">
        <v>5</v>
      </c>
      <c r="F3007" s="15">
        <v>5</v>
      </c>
      <c r="G3007" s="182"/>
      <c r="H3007" s="8" t="s">
        <v>9</v>
      </c>
      <c r="I3007" s="4" t="s">
        <v>7</v>
      </c>
      <c r="J3007" s="35" t="s">
        <v>12</v>
      </c>
    </row>
    <row r="3008" spans="1:11" x14ac:dyDescent="0.25">
      <c r="A3008" s="15" t="s">
        <v>57</v>
      </c>
      <c r="B3008" s="16">
        <v>60</v>
      </c>
      <c r="C3008" s="15" t="s">
        <v>71</v>
      </c>
      <c r="D3008" t="str">
        <f t="shared" si="427"/>
        <v>Только BODYPUMP60Дополнительные весовые диски 1 кг</v>
      </c>
      <c r="E3008" s="42">
        <f>B3008</f>
        <v>60</v>
      </c>
      <c r="F3008" s="15">
        <f>12*5</f>
        <v>60</v>
      </c>
      <c r="G3008" s="182"/>
      <c r="H3008" s="4" t="s">
        <v>10</v>
      </c>
      <c r="I3008" s="4" t="s">
        <v>11</v>
      </c>
      <c r="J3008" s="36" t="s">
        <v>10</v>
      </c>
      <c r="K3008" s="43">
        <v>0.66666666666666663</v>
      </c>
    </row>
    <row r="3009" spans="1:11" x14ac:dyDescent="0.25">
      <c r="A3009" s="15" t="s">
        <v>57</v>
      </c>
      <c r="B3009" s="16">
        <v>60</v>
      </c>
      <c r="C3009" s="15" t="s">
        <v>72</v>
      </c>
      <c r="D3009" t="str">
        <f t="shared" si="427"/>
        <v>Только BODYPUMP60Дополнительные весовые диски 2,5 кг</v>
      </c>
      <c r="E3009" s="42">
        <f t="shared" ref="E3009:E3015" si="428">B3009</f>
        <v>60</v>
      </c>
      <c r="F3009" s="15">
        <v>60</v>
      </c>
      <c r="G3009" s="182"/>
      <c r="K3009" s="44">
        <v>1.3333333333333333</v>
      </c>
    </row>
    <row r="3010" spans="1:11" x14ac:dyDescent="0.25">
      <c r="A3010" s="15" t="s">
        <v>57</v>
      </c>
      <c r="B3010" s="16">
        <v>60</v>
      </c>
      <c r="C3010" s="15" t="s">
        <v>74</v>
      </c>
      <c r="D3010" t="str">
        <f t="shared" si="427"/>
        <v>Только BODYPUMP60Весовые диски 3,7 кг</v>
      </c>
      <c r="E3010" s="42">
        <f t="shared" si="428"/>
        <v>60</v>
      </c>
      <c r="F3010" s="15">
        <v>60</v>
      </c>
      <c r="G3010" s="182"/>
      <c r="H3010" s="9" t="s">
        <v>17</v>
      </c>
      <c r="K3010" s="44">
        <v>1</v>
      </c>
    </row>
    <row r="3011" spans="1:11" x14ac:dyDescent="0.25">
      <c r="A3011" s="15" t="s">
        <v>57</v>
      </c>
      <c r="B3011" s="16">
        <v>60</v>
      </c>
      <c r="C3011" s="15" t="s">
        <v>73</v>
      </c>
      <c r="D3011" t="str">
        <f t="shared" si="427"/>
        <v>Только BODYPUMP60Дополнительные весовые диски 5 кг</v>
      </c>
      <c r="E3011" s="42">
        <f t="shared" si="428"/>
        <v>60</v>
      </c>
      <c r="F3011" s="15">
        <v>60</v>
      </c>
      <c r="G3011" s="182"/>
      <c r="K3011" s="44">
        <v>1</v>
      </c>
    </row>
    <row r="3012" spans="1:11" x14ac:dyDescent="0.25">
      <c r="A3012" s="15" t="s">
        <v>57</v>
      </c>
      <c r="B3012" s="16">
        <v>60</v>
      </c>
      <c r="C3012" s="15" t="s">
        <v>75</v>
      </c>
      <c r="D3012" t="str">
        <f t="shared" si="427"/>
        <v>Только BODYPUMP60Весовые диски 7,5 кг</v>
      </c>
      <c r="E3012" s="42">
        <f t="shared" si="428"/>
        <v>60</v>
      </c>
      <c r="F3012" s="15">
        <v>60</v>
      </c>
      <c r="G3012" s="182"/>
      <c r="K3012" s="44">
        <v>1</v>
      </c>
    </row>
    <row r="3013" spans="1:11" x14ac:dyDescent="0.25">
      <c r="A3013" s="15" t="s">
        <v>57</v>
      </c>
      <c r="B3013" s="16">
        <v>60</v>
      </c>
      <c r="C3013" s="15" t="s">
        <v>76</v>
      </c>
      <c r="D3013" t="str">
        <f t="shared" si="427"/>
        <v>Только BODYPUMP60Весовые диски 10 кг</v>
      </c>
      <c r="E3013" s="42">
        <f t="shared" si="428"/>
        <v>60</v>
      </c>
      <c r="F3013" s="15">
        <v>60</v>
      </c>
      <c r="G3013" s="182"/>
      <c r="K3013" s="44">
        <v>1</v>
      </c>
    </row>
    <row r="3014" spans="1:11" x14ac:dyDescent="0.25">
      <c r="A3014" s="15" t="s">
        <v>57</v>
      </c>
      <c r="B3014" s="16">
        <v>60</v>
      </c>
      <c r="C3014" s="15" t="s">
        <v>81</v>
      </c>
      <c r="D3014" t="str">
        <f t="shared" si="427"/>
        <v xml:space="preserve">Только BODYPUMP60Степперы SMARTSTEP (и 4 подставки) x 1 на человека </v>
      </c>
      <c r="E3014" s="42">
        <f t="shared" si="428"/>
        <v>60</v>
      </c>
      <c r="F3014" s="15">
        <f>F3005</f>
        <v>60</v>
      </c>
      <c r="G3014" s="112"/>
      <c r="K3014" s="44"/>
    </row>
    <row r="3015" spans="1:11" s="10" customFormat="1" x14ac:dyDescent="0.25">
      <c r="A3015" s="15" t="s">
        <v>57</v>
      </c>
      <c r="B3015" s="16">
        <v>60</v>
      </c>
      <c r="C3015" s="18" t="s">
        <v>80</v>
      </c>
      <c r="D3015" t="str">
        <f t="shared" si="427"/>
        <v>Только BODYPUMP60Коврики MBX MAT</v>
      </c>
      <c r="E3015" s="42">
        <f t="shared" si="428"/>
        <v>60</v>
      </c>
      <c r="F3015" s="18">
        <f>F3005</f>
        <v>60</v>
      </c>
      <c r="G3015" s="27" t="s">
        <v>5</v>
      </c>
      <c r="H3015" s="11"/>
      <c r="I3015" s="11"/>
      <c r="J3015" s="34"/>
      <c r="K3015" s="44"/>
    </row>
    <row r="3016" spans="1:11" s="5" customFormat="1" x14ac:dyDescent="0.25">
      <c r="A3016" s="15" t="s">
        <v>57</v>
      </c>
      <c r="B3016" s="16">
        <v>60</v>
      </c>
      <c r="C3016" s="17" t="s">
        <v>88</v>
      </c>
      <c r="D3016" t="str">
        <f t="shared" si="427"/>
        <v>Только BODYPUMP60Держатели ковриков MBX MAT RACK</v>
      </c>
      <c r="E3016" s="91">
        <v>2</v>
      </c>
      <c r="F3016" s="17">
        <v>2</v>
      </c>
      <c r="G3016" s="28" t="s">
        <v>5</v>
      </c>
      <c r="H3016" s="6"/>
      <c r="I3016" s="6"/>
      <c r="J3016" s="37"/>
      <c r="K3016" s="43"/>
    </row>
    <row r="3017" spans="1:11" ht="15" customHeight="1" x14ac:dyDescent="0.25">
      <c r="A3017" s="15" t="s">
        <v>57</v>
      </c>
      <c r="B3017" s="16">
        <v>59</v>
      </c>
      <c r="C3017" s="15" t="s">
        <v>83</v>
      </c>
      <c r="D3017" t="str">
        <f t="shared" si="427"/>
        <v>Только BODYPUMP59Грифы SMARTBAR</v>
      </c>
      <c r="E3017" s="42">
        <f>B3017</f>
        <v>59</v>
      </c>
      <c r="F3017" s="15">
        <f>12*5</f>
        <v>60</v>
      </c>
      <c r="G3017" s="182" t="s">
        <v>13</v>
      </c>
      <c r="H3017" s="8" t="s">
        <v>7</v>
      </c>
      <c r="I3017" s="4" t="s">
        <v>11</v>
      </c>
      <c r="J3017" s="35" t="s">
        <v>11</v>
      </c>
    </row>
    <row r="3018" spans="1:11" x14ac:dyDescent="0.25">
      <c r="A3018" s="15" t="s">
        <v>57</v>
      </c>
      <c r="B3018" s="16">
        <v>59</v>
      </c>
      <c r="C3018" s="39" t="s">
        <v>82</v>
      </c>
      <c r="D3018" t="str">
        <f t="shared" si="427"/>
        <v>Только BODYPUMP59Наборы весовых дисков (2 x 1 кг + 2 x 2,5 кг + 2 x 5 кг)</v>
      </c>
      <c r="E3018" s="42">
        <f>B3018</f>
        <v>59</v>
      </c>
      <c r="F3018" s="15">
        <v>60</v>
      </c>
      <c r="G3018" s="182"/>
      <c r="H3018" s="8" t="s">
        <v>8</v>
      </c>
      <c r="I3018" s="4" t="s">
        <v>7</v>
      </c>
      <c r="J3018" s="35" t="s">
        <v>10</v>
      </c>
    </row>
    <row r="3019" spans="1:11" x14ac:dyDescent="0.25">
      <c r="A3019" s="15" t="s">
        <v>57</v>
      </c>
      <c r="B3019" s="16">
        <v>59</v>
      </c>
      <c r="C3019" s="15" t="s">
        <v>70</v>
      </c>
      <c r="D3019" t="str">
        <f t="shared" si="427"/>
        <v>Только BODYPUMP59Стойки</v>
      </c>
      <c r="E3019" s="42">
        <v>5</v>
      </c>
      <c r="F3019" s="15">
        <v>5</v>
      </c>
      <c r="G3019" s="182"/>
      <c r="H3019" s="8" t="s">
        <v>9</v>
      </c>
      <c r="I3019" s="4" t="s">
        <v>7</v>
      </c>
      <c r="J3019" s="35" t="s">
        <v>12</v>
      </c>
    </row>
    <row r="3020" spans="1:11" x14ac:dyDescent="0.25">
      <c r="A3020" s="15" t="s">
        <v>57</v>
      </c>
      <c r="B3020" s="16">
        <v>59</v>
      </c>
      <c r="C3020" s="15" t="s">
        <v>71</v>
      </c>
      <c r="D3020" t="str">
        <f t="shared" si="427"/>
        <v>Только BODYPUMP59Дополнительные весовые диски 1 кг</v>
      </c>
      <c r="E3020" s="42">
        <f>B3020</f>
        <v>59</v>
      </c>
      <c r="F3020" s="15">
        <f>12*5</f>
        <v>60</v>
      </c>
      <c r="G3020" s="182"/>
      <c r="H3020" s="4" t="s">
        <v>10</v>
      </c>
      <c r="I3020" s="4" t="s">
        <v>11</v>
      </c>
      <c r="J3020" s="36" t="s">
        <v>10</v>
      </c>
      <c r="K3020" s="43">
        <v>0.66666666666666663</v>
      </c>
    </row>
    <row r="3021" spans="1:11" x14ac:dyDescent="0.25">
      <c r="A3021" s="15" t="s">
        <v>57</v>
      </c>
      <c r="B3021" s="16">
        <v>59</v>
      </c>
      <c r="C3021" s="15" t="s">
        <v>72</v>
      </c>
      <c r="D3021" t="str">
        <f t="shared" si="427"/>
        <v>Только BODYPUMP59Дополнительные весовые диски 2,5 кг</v>
      </c>
      <c r="E3021" s="42">
        <f t="shared" ref="E3021:E3027" si="429">B3021</f>
        <v>59</v>
      </c>
      <c r="F3021" s="15">
        <v>60</v>
      </c>
      <c r="G3021" s="182"/>
      <c r="K3021" s="44">
        <v>1.3333333333333333</v>
      </c>
    </row>
    <row r="3022" spans="1:11" x14ac:dyDescent="0.25">
      <c r="A3022" s="15" t="s">
        <v>57</v>
      </c>
      <c r="B3022" s="16">
        <v>59</v>
      </c>
      <c r="C3022" s="15" t="s">
        <v>74</v>
      </c>
      <c r="D3022" t="str">
        <f t="shared" si="427"/>
        <v>Только BODYPUMP59Весовые диски 3,7 кг</v>
      </c>
      <c r="E3022" s="42">
        <f t="shared" si="429"/>
        <v>59</v>
      </c>
      <c r="F3022" s="15">
        <v>60</v>
      </c>
      <c r="G3022" s="182"/>
      <c r="H3022" s="9" t="s">
        <v>17</v>
      </c>
      <c r="K3022" s="44">
        <v>1</v>
      </c>
    </row>
    <row r="3023" spans="1:11" x14ac:dyDescent="0.25">
      <c r="A3023" s="15" t="s">
        <v>57</v>
      </c>
      <c r="B3023" s="16">
        <v>59</v>
      </c>
      <c r="C3023" s="15" t="s">
        <v>73</v>
      </c>
      <c r="D3023" t="str">
        <f t="shared" si="427"/>
        <v>Только BODYPUMP59Дополнительные весовые диски 5 кг</v>
      </c>
      <c r="E3023" s="42">
        <f t="shared" si="429"/>
        <v>59</v>
      </c>
      <c r="F3023" s="15">
        <v>60</v>
      </c>
      <c r="G3023" s="182"/>
      <c r="K3023" s="44">
        <v>1</v>
      </c>
    </row>
    <row r="3024" spans="1:11" x14ac:dyDescent="0.25">
      <c r="A3024" s="15" t="s">
        <v>57</v>
      </c>
      <c r="B3024" s="16">
        <v>59</v>
      </c>
      <c r="C3024" s="15" t="s">
        <v>75</v>
      </c>
      <c r="D3024" t="str">
        <f t="shared" si="427"/>
        <v>Только BODYPUMP59Весовые диски 7,5 кг</v>
      </c>
      <c r="E3024" s="42">
        <f t="shared" si="429"/>
        <v>59</v>
      </c>
      <c r="F3024" s="15">
        <v>60</v>
      </c>
      <c r="G3024" s="182"/>
      <c r="K3024" s="44">
        <v>1</v>
      </c>
    </row>
    <row r="3025" spans="1:11" x14ac:dyDescent="0.25">
      <c r="A3025" s="15" t="s">
        <v>57</v>
      </c>
      <c r="B3025" s="16">
        <v>59</v>
      </c>
      <c r="C3025" s="15" t="s">
        <v>76</v>
      </c>
      <c r="D3025" t="str">
        <f t="shared" si="427"/>
        <v>Только BODYPUMP59Весовые диски 10 кг</v>
      </c>
      <c r="E3025" s="42">
        <f t="shared" si="429"/>
        <v>59</v>
      </c>
      <c r="F3025" s="15">
        <v>60</v>
      </c>
      <c r="G3025" s="182"/>
      <c r="K3025" s="44">
        <v>1</v>
      </c>
    </row>
    <row r="3026" spans="1:11" x14ac:dyDescent="0.25">
      <c r="A3026" s="15" t="s">
        <v>57</v>
      </c>
      <c r="B3026" s="16">
        <v>59</v>
      </c>
      <c r="C3026" s="15" t="s">
        <v>81</v>
      </c>
      <c r="D3026" t="str">
        <f t="shared" si="427"/>
        <v xml:space="preserve">Только BODYPUMP59Степперы SMARTSTEP (и 4 подставки) x 1 на человека </v>
      </c>
      <c r="E3026" s="42">
        <f t="shared" si="429"/>
        <v>59</v>
      </c>
      <c r="F3026" s="15">
        <f>F3017</f>
        <v>60</v>
      </c>
      <c r="G3026" s="112"/>
      <c r="K3026" s="44"/>
    </row>
    <row r="3027" spans="1:11" s="10" customFormat="1" x14ac:dyDescent="0.25">
      <c r="A3027" s="15" t="s">
        <v>57</v>
      </c>
      <c r="B3027" s="16">
        <v>59</v>
      </c>
      <c r="C3027" s="18" t="s">
        <v>80</v>
      </c>
      <c r="D3027" t="str">
        <f t="shared" si="427"/>
        <v>Только BODYPUMP59Коврики MBX MAT</v>
      </c>
      <c r="E3027" s="42">
        <f t="shared" si="429"/>
        <v>59</v>
      </c>
      <c r="F3027" s="18">
        <f>F3017</f>
        <v>60</v>
      </c>
      <c r="G3027" s="27" t="s">
        <v>5</v>
      </c>
      <c r="H3027" s="11"/>
      <c r="I3027" s="11"/>
      <c r="J3027" s="34"/>
      <c r="K3027" s="44"/>
    </row>
    <row r="3028" spans="1:11" s="5" customFormat="1" x14ac:dyDescent="0.25">
      <c r="A3028" s="15" t="s">
        <v>57</v>
      </c>
      <c r="B3028" s="16">
        <v>59</v>
      </c>
      <c r="C3028" s="17" t="s">
        <v>88</v>
      </c>
      <c r="D3028" t="str">
        <f t="shared" si="427"/>
        <v>Только BODYPUMP59Держатели ковриков MBX MAT RACK</v>
      </c>
      <c r="E3028" s="91">
        <v>2</v>
      </c>
      <c r="F3028" s="17">
        <v>2</v>
      </c>
      <c r="G3028" s="28" t="s">
        <v>5</v>
      </c>
      <c r="H3028" s="6"/>
      <c r="I3028" s="6"/>
      <c r="J3028" s="37"/>
      <c r="K3028" s="43"/>
    </row>
    <row r="3029" spans="1:11" ht="15" customHeight="1" x14ac:dyDescent="0.25">
      <c r="A3029" s="15" t="s">
        <v>57</v>
      </c>
      <c r="B3029" s="16">
        <v>58</v>
      </c>
      <c r="C3029" s="15" t="s">
        <v>83</v>
      </c>
      <c r="D3029" t="str">
        <f>A3029&amp;B3029&amp;C3029</f>
        <v>Только BODYPUMP58Грифы SMARTBAR</v>
      </c>
      <c r="E3029" s="42">
        <f>B3029</f>
        <v>58</v>
      </c>
      <c r="F3029" s="15">
        <f>12*5</f>
        <v>60</v>
      </c>
      <c r="G3029" s="182" t="s">
        <v>13</v>
      </c>
      <c r="H3029" s="8" t="s">
        <v>7</v>
      </c>
      <c r="I3029" s="4" t="s">
        <v>11</v>
      </c>
      <c r="J3029" s="35" t="s">
        <v>11</v>
      </c>
    </row>
    <row r="3030" spans="1:11" x14ac:dyDescent="0.25">
      <c r="A3030" s="15" t="s">
        <v>57</v>
      </c>
      <c r="B3030" s="16">
        <v>58</v>
      </c>
      <c r="C3030" s="39" t="s">
        <v>82</v>
      </c>
      <c r="D3030" t="str">
        <f t="shared" ref="D3030:D3076" si="430">A3030&amp;B3030&amp;C3030</f>
        <v>Только BODYPUMP58Наборы весовых дисков (2 x 1 кг + 2 x 2,5 кг + 2 x 5 кг)</v>
      </c>
      <c r="E3030" s="42">
        <f>B3030</f>
        <v>58</v>
      </c>
      <c r="F3030" s="15">
        <v>60</v>
      </c>
      <c r="G3030" s="182"/>
      <c r="H3030" s="8" t="s">
        <v>8</v>
      </c>
      <c r="I3030" s="4" t="s">
        <v>7</v>
      </c>
      <c r="J3030" s="35" t="s">
        <v>10</v>
      </c>
    </row>
    <row r="3031" spans="1:11" x14ac:dyDescent="0.25">
      <c r="A3031" s="15" t="s">
        <v>57</v>
      </c>
      <c r="B3031" s="16">
        <v>58</v>
      </c>
      <c r="C3031" s="15" t="s">
        <v>70</v>
      </c>
      <c r="D3031" t="str">
        <f t="shared" si="430"/>
        <v>Только BODYPUMP58Стойки</v>
      </c>
      <c r="E3031" s="42">
        <v>5</v>
      </c>
      <c r="F3031" s="15">
        <v>5</v>
      </c>
      <c r="G3031" s="182"/>
      <c r="H3031" s="8" t="s">
        <v>9</v>
      </c>
      <c r="I3031" s="4" t="s">
        <v>7</v>
      </c>
      <c r="J3031" s="35" t="s">
        <v>12</v>
      </c>
    </row>
    <row r="3032" spans="1:11" x14ac:dyDescent="0.25">
      <c r="A3032" s="15" t="s">
        <v>57</v>
      </c>
      <c r="B3032" s="16">
        <v>58</v>
      </c>
      <c r="C3032" s="15" t="s">
        <v>71</v>
      </c>
      <c r="D3032" t="str">
        <f t="shared" si="430"/>
        <v>Только BODYPUMP58Дополнительные весовые диски 1 кг</v>
      </c>
      <c r="E3032" s="42">
        <f>B3032</f>
        <v>58</v>
      </c>
      <c r="F3032" s="15">
        <f>12*5</f>
        <v>60</v>
      </c>
      <c r="G3032" s="182"/>
      <c r="H3032" s="4" t="s">
        <v>10</v>
      </c>
      <c r="I3032" s="4" t="s">
        <v>11</v>
      </c>
      <c r="J3032" s="36" t="s">
        <v>10</v>
      </c>
      <c r="K3032" s="43">
        <v>0.66666666666666663</v>
      </c>
    </row>
    <row r="3033" spans="1:11" x14ac:dyDescent="0.25">
      <c r="A3033" s="15" t="s">
        <v>57</v>
      </c>
      <c r="B3033" s="16">
        <v>58</v>
      </c>
      <c r="C3033" s="15" t="s">
        <v>72</v>
      </c>
      <c r="D3033" t="str">
        <f t="shared" si="430"/>
        <v>Только BODYPUMP58Дополнительные весовые диски 2,5 кг</v>
      </c>
      <c r="E3033" s="42">
        <f t="shared" ref="E3033:E3039" si="431">B3033</f>
        <v>58</v>
      </c>
      <c r="F3033" s="15">
        <v>60</v>
      </c>
      <c r="G3033" s="182"/>
      <c r="K3033" s="44">
        <v>1.3333333333333333</v>
      </c>
    </row>
    <row r="3034" spans="1:11" x14ac:dyDescent="0.25">
      <c r="A3034" s="15" t="s">
        <v>57</v>
      </c>
      <c r="B3034" s="16">
        <v>58</v>
      </c>
      <c r="C3034" s="15" t="s">
        <v>74</v>
      </c>
      <c r="D3034" t="str">
        <f t="shared" si="430"/>
        <v>Только BODYPUMP58Весовые диски 3,7 кг</v>
      </c>
      <c r="E3034" s="42">
        <f t="shared" si="431"/>
        <v>58</v>
      </c>
      <c r="F3034" s="15">
        <v>60</v>
      </c>
      <c r="G3034" s="182"/>
      <c r="H3034" s="9" t="s">
        <v>17</v>
      </c>
      <c r="K3034" s="44">
        <v>1</v>
      </c>
    </row>
    <row r="3035" spans="1:11" x14ac:dyDescent="0.25">
      <c r="A3035" s="15" t="s">
        <v>57</v>
      </c>
      <c r="B3035" s="16">
        <v>58</v>
      </c>
      <c r="C3035" s="15" t="s">
        <v>73</v>
      </c>
      <c r="D3035" t="str">
        <f t="shared" si="430"/>
        <v>Только BODYPUMP58Дополнительные весовые диски 5 кг</v>
      </c>
      <c r="E3035" s="42">
        <f t="shared" si="431"/>
        <v>58</v>
      </c>
      <c r="F3035" s="15">
        <v>60</v>
      </c>
      <c r="G3035" s="182"/>
      <c r="K3035" s="44">
        <v>1</v>
      </c>
    </row>
    <row r="3036" spans="1:11" x14ac:dyDescent="0.25">
      <c r="A3036" s="15" t="s">
        <v>57</v>
      </c>
      <c r="B3036" s="16">
        <v>58</v>
      </c>
      <c r="C3036" s="15" t="s">
        <v>75</v>
      </c>
      <c r="D3036" t="str">
        <f t="shared" si="430"/>
        <v>Только BODYPUMP58Весовые диски 7,5 кг</v>
      </c>
      <c r="E3036" s="42">
        <f t="shared" si="431"/>
        <v>58</v>
      </c>
      <c r="F3036" s="15">
        <v>60</v>
      </c>
      <c r="G3036" s="182"/>
      <c r="K3036" s="44">
        <v>1</v>
      </c>
    </row>
    <row r="3037" spans="1:11" x14ac:dyDescent="0.25">
      <c r="A3037" s="15" t="s">
        <v>57</v>
      </c>
      <c r="B3037" s="16">
        <v>58</v>
      </c>
      <c r="C3037" s="15" t="s">
        <v>76</v>
      </c>
      <c r="D3037" t="str">
        <f t="shared" si="430"/>
        <v>Только BODYPUMP58Весовые диски 10 кг</v>
      </c>
      <c r="E3037" s="42">
        <f t="shared" si="431"/>
        <v>58</v>
      </c>
      <c r="F3037" s="15">
        <v>60</v>
      </c>
      <c r="G3037" s="182"/>
      <c r="K3037" s="44">
        <v>1</v>
      </c>
    </row>
    <row r="3038" spans="1:11" x14ac:dyDescent="0.25">
      <c r="A3038" s="15" t="s">
        <v>57</v>
      </c>
      <c r="B3038" s="16">
        <v>58</v>
      </c>
      <c r="C3038" s="15" t="s">
        <v>81</v>
      </c>
      <c r="D3038" t="str">
        <f t="shared" si="430"/>
        <v xml:space="preserve">Только BODYPUMP58Степперы SMARTSTEP (и 4 подставки) x 1 на человека </v>
      </c>
      <c r="E3038" s="42">
        <f t="shared" si="431"/>
        <v>58</v>
      </c>
      <c r="F3038" s="15">
        <f>F3029</f>
        <v>60</v>
      </c>
      <c r="G3038" s="112"/>
      <c r="K3038" s="44"/>
    </row>
    <row r="3039" spans="1:11" s="10" customFormat="1" x14ac:dyDescent="0.25">
      <c r="A3039" s="15" t="s">
        <v>57</v>
      </c>
      <c r="B3039" s="16">
        <v>58</v>
      </c>
      <c r="C3039" s="18" t="s">
        <v>80</v>
      </c>
      <c r="D3039" t="str">
        <f t="shared" si="430"/>
        <v>Только BODYPUMP58Коврики MBX MAT</v>
      </c>
      <c r="E3039" s="42">
        <f t="shared" si="431"/>
        <v>58</v>
      </c>
      <c r="F3039" s="18">
        <f>F3029</f>
        <v>60</v>
      </c>
      <c r="G3039" s="27" t="s">
        <v>5</v>
      </c>
      <c r="H3039" s="11"/>
      <c r="I3039" s="11"/>
      <c r="J3039" s="34"/>
      <c r="K3039" s="44"/>
    </row>
    <row r="3040" spans="1:11" s="5" customFormat="1" x14ac:dyDescent="0.25">
      <c r="A3040" s="15" t="s">
        <v>57</v>
      </c>
      <c r="B3040" s="16">
        <v>58</v>
      </c>
      <c r="C3040" s="17" t="s">
        <v>88</v>
      </c>
      <c r="D3040" t="str">
        <f t="shared" si="430"/>
        <v>Только BODYPUMP58Держатели ковриков MBX MAT RACK</v>
      </c>
      <c r="E3040" s="91">
        <v>2</v>
      </c>
      <c r="F3040" s="17">
        <v>2</v>
      </c>
      <c r="G3040" s="28" t="s">
        <v>5</v>
      </c>
      <c r="H3040" s="6"/>
      <c r="I3040" s="6"/>
      <c r="J3040" s="37"/>
      <c r="K3040" s="43"/>
    </row>
    <row r="3041" spans="1:11" ht="15" customHeight="1" x14ac:dyDescent="0.25">
      <c r="A3041" s="15" t="s">
        <v>57</v>
      </c>
      <c r="B3041" s="16">
        <v>57</v>
      </c>
      <c r="C3041" s="15" t="s">
        <v>83</v>
      </c>
      <c r="D3041" t="str">
        <f t="shared" si="430"/>
        <v>Только BODYPUMP57Грифы SMARTBAR</v>
      </c>
      <c r="E3041" s="42">
        <f>B3041</f>
        <v>57</v>
      </c>
      <c r="F3041" s="15">
        <f>12*5</f>
        <v>60</v>
      </c>
      <c r="G3041" s="182" t="s">
        <v>13</v>
      </c>
      <c r="H3041" s="8" t="s">
        <v>7</v>
      </c>
      <c r="I3041" s="4" t="s">
        <v>11</v>
      </c>
      <c r="J3041" s="35" t="s">
        <v>11</v>
      </c>
    </row>
    <row r="3042" spans="1:11" x14ac:dyDescent="0.25">
      <c r="A3042" s="15" t="s">
        <v>57</v>
      </c>
      <c r="B3042" s="16">
        <v>57</v>
      </c>
      <c r="C3042" s="39" t="s">
        <v>82</v>
      </c>
      <c r="D3042" t="str">
        <f t="shared" si="430"/>
        <v>Только BODYPUMP57Наборы весовых дисков (2 x 1 кг + 2 x 2,5 кг + 2 x 5 кг)</v>
      </c>
      <c r="E3042" s="42">
        <f>B3042</f>
        <v>57</v>
      </c>
      <c r="F3042" s="15">
        <v>60</v>
      </c>
      <c r="G3042" s="182"/>
      <c r="H3042" s="8" t="s">
        <v>8</v>
      </c>
      <c r="I3042" s="4" t="s">
        <v>7</v>
      </c>
      <c r="J3042" s="35" t="s">
        <v>10</v>
      </c>
    </row>
    <row r="3043" spans="1:11" x14ac:dyDescent="0.25">
      <c r="A3043" s="15" t="s">
        <v>57</v>
      </c>
      <c r="B3043" s="16">
        <v>57</v>
      </c>
      <c r="C3043" s="15" t="s">
        <v>70</v>
      </c>
      <c r="D3043" t="str">
        <f t="shared" si="430"/>
        <v>Только BODYPUMP57Стойки</v>
      </c>
      <c r="E3043" s="42">
        <v>5</v>
      </c>
      <c r="F3043" s="15">
        <v>5</v>
      </c>
      <c r="G3043" s="182"/>
      <c r="H3043" s="8" t="s">
        <v>9</v>
      </c>
      <c r="I3043" s="4" t="s">
        <v>7</v>
      </c>
      <c r="J3043" s="35" t="s">
        <v>12</v>
      </c>
    </row>
    <row r="3044" spans="1:11" x14ac:dyDescent="0.25">
      <c r="A3044" s="15" t="s">
        <v>57</v>
      </c>
      <c r="B3044" s="16">
        <v>57</v>
      </c>
      <c r="C3044" s="15" t="s">
        <v>71</v>
      </c>
      <c r="D3044" t="str">
        <f t="shared" si="430"/>
        <v>Только BODYPUMP57Дополнительные весовые диски 1 кг</v>
      </c>
      <c r="E3044" s="42">
        <f>B3044</f>
        <v>57</v>
      </c>
      <c r="F3044" s="15">
        <f>12*5</f>
        <v>60</v>
      </c>
      <c r="G3044" s="182"/>
      <c r="H3044" s="4" t="s">
        <v>10</v>
      </c>
      <c r="I3044" s="4" t="s">
        <v>11</v>
      </c>
      <c r="J3044" s="36" t="s">
        <v>10</v>
      </c>
      <c r="K3044" s="43">
        <v>0.66666666666666663</v>
      </c>
    </row>
    <row r="3045" spans="1:11" x14ac:dyDescent="0.25">
      <c r="A3045" s="15" t="s">
        <v>57</v>
      </c>
      <c r="B3045" s="16">
        <v>57</v>
      </c>
      <c r="C3045" s="15" t="s">
        <v>72</v>
      </c>
      <c r="D3045" t="str">
        <f t="shared" si="430"/>
        <v>Только BODYPUMP57Дополнительные весовые диски 2,5 кг</v>
      </c>
      <c r="E3045" s="42">
        <f t="shared" ref="E3045:E3051" si="432">B3045</f>
        <v>57</v>
      </c>
      <c r="F3045" s="15">
        <v>60</v>
      </c>
      <c r="G3045" s="182"/>
      <c r="K3045" s="44">
        <v>1.3333333333333333</v>
      </c>
    </row>
    <row r="3046" spans="1:11" x14ac:dyDescent="0.25">
      <c r="A3046" s="15" t="s">
        <v>57</v>
      </c>
      <c r="B3046" s="16">
        <v>57</v>
      </c>
      <c r="C3046" s="15" t="s">
        <v>74</v>
      </c>
      <c r="D3046" t="str">
        <f t="shared" si="430"/>
        <v>Только BODYPUMP57Весовые диски 3,7 кг</v>
      </c>
      <c r="E3046" s="42">
        <f t="shared" si="432"/>
        <v>57</v>
      </c>
      <c r="F3046" s="15">
        <v>60</v>
      </c>
      <c r="G3046" s="182"/>
      <c r="H3046" s="9" t="s">
        <v>17</v>
      </c>
      <c r="K3046" s="44">
        <v>1</v>
      </c>
    </row>
    <row r="3047" spans="1:11" x14ac:dyDescent="0.25">
      <c r="A3047" s="15" t="s">
        <v>57</v>
      </c>
      <c r="B3047" s="16">
        <v>57</v>
      </c>
      <c r="C3047" s="15" t="s">
        <v>73</v>
      </c>
      <c r="D3047" t="str">
        <f t="shared" si="430"/>
        <v>Только BODYPUMP57Дополнительные весовые диски 5 кг</v>
      </c>
      <c r="E3047" s="42">
        <f t="shared" si="432"/>
        <v>57</v>
      </c>
      <c r="F3047" s="15">
        <v>60</v>
      </c>
      <c r="G3047" s="182"/>
      <c r="K3047" s="44">
        <v>1</v>
      </c>
    </row>
    <row r="3048" spans="1:11" x14ac:dyDescent="0.25">
      <c r="A3048" s="15" t="s">
        <v>57</v>
      </c>
      <c r="B3048" s="16">
        <v>57</v>
      </c>
      <c r="C3048" s="15" t="s">
        <v>75</v>
      </c>
      <c r="D3048" t="str">
        <f t="shared" si="430"/>
        <v>Только BODYPUMP57Весовые диски 7,5 кг</v>
      </c>
      <c r="E3048" s="42">
        <f t="shared" si="432"/>
        <v>57</v>
      </c>
      <c r="F3048" s="15">
        <v>60</v>
      </c>
      <c r="G3048" s="182"/>
      <c r="K3048" s="44">
        <v>1</v>
      </c>
    </row>
    <row r="3049" spans="1:11" x14ac:dyDescent="0.25">
      <c r="A3049" s="15" t="s">
        <v>57</v>
      </c>
      <c r="B3049" s="16">
        <v>57</v>
      </c>
      <c r="C3049" s="15" t="s">
        <v>76</v>
      </c>
      <c r="D3049" t="str">
        <f t="shared" si="430"/>
        <v>Только BODYPUMP57Весовые диски 10 кг</v>
      </c>
      <c r="E3049" s="42">
        <f t="shared" si="432"/>
        <v>57</v>
      </c>
      <c r="F3049" s="15">
        <v>60</v>
      </c>
      <c r="G3049" s="182"/>
      <c r="K3049" s="44">
        <v>1</v>
      </c>
    </row>
    <row r="3050" spans="1:11" x14ac:dyDescent="0.25">
      <c r="A3050" s="15" t="s">
        <v>57</v>
      </c>
      <c r="B3050" s="16">
        <v>57</v>
      </c>
      <c r="C3050" s="15" t="s">
        <v>81</v>
      </c>
      <c r="D3050" t="str">
        <f t="shared" si="430"/>
        <v xml:space="preserve">Только BODYPUMP57Степперы SMARTSTEP (и 4 подставки) x 1 на человека </v>
      </c>
      <c r="E3050" s="42">
        <f t="shared" si="432"/>
        <v>57</v>
      </c>
      <c r="F3050" s="15">
        <f>F3041</f>
        <v>60</v>
      </c>
      <c r="G3050" s="112"/>
      <c r="K3050" s="44"/>
    </row>
    <row r="3051" spans="1:11" s="10" customFormat="1" x14ac:dyDescent="0.25">
      <c r="A3051" s="15" t="s">
        <v>57</v>
      </c>
      <c r="B3051" s="16">
        <v>57</v>
      </c>
      <c r="C3051" s="18" t="s">
        <v>80</v>
      </c>
      <c r="D3051" t="str">
        <f t="shared" si="430"/>
        <v>Только BODYPUMP57Коврики MBX MAT</v>
      </c>
      <c r="E3051" s="42">
        <f t="shared" si="432"/>
        <v>57</v>
      </c>
      <c r="F3051" s="18">
        <f>F3041</f>
        <v>60</v>
      </c>
      <c r="G3051" s="27" t="s">
        <v>5</v>
      </c>
      <c r="H3051" s="11"/>
      <c r="I3051" s="11"/>
      <c r="J3051" s="34"/>
      <c r="K3051" s="44"/>
    </row>
    <row r="3052" spans="1:11" s="5" customFormat="1" x14ac:dyDescent="0.25">
      <c r="A3052" s="15" t="s">
        <v>57</v>
      </c>
      <c r="B3052" s="16">
        <v>57</v>
      </c>
      <c r="C3052" s="17" t="s">
        <v>88</v>
      </c>
      <c r="D3052" t="str">
        <f t="shared" si="430"/>
        <v>Только BODYPUMP57Держатели ковриков MBX MAT RACK</v>
      </c>
      <c r="E3052" s="91">
        <v>2</v>
      </c>
      <c r="F3052" s="17">
        <v>2</v>
      </c>
      <c r="G3052" s="28" t="s">
        <v>5</v>
      </c>
      <c r="H3052" s="6"/>
      <c r="I3052" s="6"/>
      <c r="J3052" s="37"/>
      <c r="K3052" s="43"/>
    </row>
    <row r="3053" spans="1:11" ht="15" customHeight="1" x14ac:dyDescent="0.25">
      <c r="A3053" s="15" t="s">
        <v>57</v>
      </c>
      <c r="B3053" s="16">
        <v>56</v>
      </c>
      <c r="C3053" s="15" t="s">
        <v>83</v>
      </c>
      <c r="D3053" t="str">
        <f t="shared" si="430"/>
        <v>Только BODYPUMP56Грифы SMARTBAR</v>
      </c>
      <c r="E3053" s="42">
        <f>B3053</f>
        <v>56</v>
      </c>
      <c r="F3053" s="15">
        <f>12*5</f>
        <v>60</v>
      </c>
      <c r="G3053" s="182" t="s">
        <v>13</v>
      </c>
      <c r="H3053" s="8" t="s">
        <v>7</v>
      </c>
      <c r="I3053" s="4" t="s">
        <v>11</v>
      </c>
      <c r="J3053" s="35" t="s">
        <v>11</v>
      </c>
    </row>
    <row r="3054" spans="1:11" x14ac:dyDescent="0.25">
      <c r="A3054" s="15" t="s">
        <v>57</v>
      </c>
      <c r="B3054" s="16">
        <v>56</v>
      </c>
      <c r="C3054" s="39" t="s">
        <v>82</v>
      </c>
      <c r="D3054" t="str">
        <f t="shared" si="430"/>
        <v>Только BODYPUMP56Наборы весовых дисков (2 x 1 кг + 2 x 2,5 кг + 2 x 5 кг)</v>
      </c>
      <c r="E3054" s="42">
        <f>B3054</f>
        <v>56</v>
      </c>
      <c r="F3054" s="15">
        <v>60</v>
      </c>
      <c r="G3054" s="182"/>
      <c r="H3054" s="8" t="s">
        <v>8</v>
      </c>
      <c r="I3054" s="4" t="s">
        <v>7</v>
      </c>
      <c r="J3054" s="35" t="s">
        <v>10</v>
      </c>
    </row>
    <row r="3055" spans="1:11" x14ac:dyDescent="0.25">
      <c r="A3055" s="15" t="s">
        <v>57</v>
      </c>
      <c r="B3055" s="16">
        <v>56</v>
      </c>
      <c r="C3055" s="15" t="s">
        <v>70</v>
      </c>
      <c r="D3055" t="str">
        <f t="shared" si="430"/>
        <v>Только BODYPUMP56Стойки</v>
      </c>
      <c r="E3055" s="42">
        <v>5</v>
      </c>
      <c r="F3055" s="15">
        <v>5</v>
      </c>
      <c r="G3055" s="182"/>
      <c r="H3055" s="8" t="s">
        <v>9</v>
      </c>
      <c r="I3055" s="4" t="s">
        <v>7</v>
      </c>
      <c r="J3055" s="35" t="s">
        <v>12</v>
      </c>
    </row>
    <row r="3056" spans="1:11" x14ac:dyDescent="0.25">
      <c r="A3056" s="15" t="s">
        <v>57</v>
      </c>
      <c r="B3056" s="16">
        <v>56</v>
      </c>
      <c r="C3056" s="15" t="s">
        <v>71</v>
      </c>
      <c r="D3056" t="str">
        <f t="shared" si="430"/>
        <v>Только BODYPUMP56Дополнительные весовые диски 1 кг</v>
      </c>
      <c r="E3056" s="42">
        <f>B3056</f>
        <v>56</v>
      </c>
      <c r="F3056" s="15">
        <f>12*5</f>
        <v>60</v>
      </c>
      <c r="G3056" s="182"/>
      <c r="H3056" s="4" t="s">
        <v>10</v>
      </c>
      <c r="I3056" s="4" t="s">
        <v>11</v>
      </c>
      <c r="J3056" s="36" t="s">
        <v>10</v>
      </c>
      <c r="K3056" s="43">
        <v>0.66666666666666663</v>
      </c>
    </row>
    <row r="3057" spans="1:11" x14ac:dyDescent="0.25">
      <c r="A3057" s="15" t="s">
        <v>57</v>
      </c>
      <c r="B3057" s="16">
        <v>56</v>
      </c>
      <c r="C3057" s="15" t="s">
        <v>72</v>
      </c>
      <c r="D3057" t="str">
        <f t="shared" si="430"/>
        <v>Только BODYPUMP56Дополнительные весовые диски 2,5 кг</v>
      </c>
      <c r="E3057" s="42">
        <f t="shared" ref="E3057:E3063" si="433">B3057</f>
        <v>56</v>
      </c>
      <c r="F3057" s="15">
        <v>60</v>
      </c>
      <c r="G3057" s="182"/>
      <c r="K3057" s="44">
        <v>1.3333333333333333</v>
      </c>
    </row>
    <row r="3058" spans="1:11" x14ac:dyDescent="0.25">
      <c r="A3058" s="15" t="s">
        <v>57</v>
      </c>
      <c r="B3058" s="16">
        <v>56</v>
      </c>
      <c r="C3058" s="15" t="s">
        <v>74</v>
      </c>
      <c r="D3058" t="str">
        <f t="shared" si="430"/>
        <v>Только BODYPUMP56Весовые диски 3,7 кг</v>
      </c>
      <c r="E3058" s="42">
        <f t="shared" si="433"/>
        <v>56</v>
      </c>
      <c r="F3058" s="15">
        <v>60</v>
      </c>
      <c r="G3058" s="182"/>
      <c r="H3058" s="9" t="s">
        <v>17</v>
      </c>
      <c r="K3058" s="44">
        <v>1</v>
      </c>
    </row>
    <row r="3059" spans="1:11" x14ac:dyDescent="0.25">
      <c r="A3059" s="15" t="s">
        <v>57</v>
      </c>
      <c r="B3059" s="16">
        <v>56</v>
      </c>
      <c r="C3059" s="15" t="s">
        <v>73</v>
      </c>
      <c r="D3059" t="str">
        <f t="shared" si="430"/>
        <v>Только BODYPUMP56Дополнительные весовые диски 5 кг</v>
      </c>
      <c r="E3059" s="42">
        <f t="shared" si="433"/>
        <v>56</v>
      </c>
      <c r="F3059" s="15">
        <v>60</v>
      </c>
      <c r="G3059" s="182"/>
      <c r="K3059" s="44">
        <v>1</v>
      </c>
    </row>
    <row r="3060" spans="1:11" x14ac:dyDescent="0.25">
      <c r="A3060" s="15" t="s">
        <v>57</v>
      </c>
      <c r="B3060" s="16">
        <v>56</v>
      </c>
      <c r="C3060" s="15" t="s">
        <v>75</v>
      </c>
      <c r="D3060" t="str">
        <f t="shared" si="430"/>
        <v>Только BODYPUMP56Весовые диски 7,5 кг</v>
      </c>
      <c r="E3060" s="42">
        <f t="shared" si="433"/>
        <v>56</v>
      </c>
      <c r="F3060" s="15">
        <v>60</v>
      </c>
      <c r="G3060" s="182"/>
      <c r="K3060" s="44">
        <v>1</v>
      </c>
    </row>
    <row r="3061" spans="1:11" x14ac:dyDescent="0.25">
      <c r="A3061" s="15" t="s">
        <v>57</v>
      </c>
      <c r="B3061" s="16">
        <v>56</v>
      </c>
      <c r="C3061" s="15" t="s">
        <v>76</v>
      </c>
      <c r="D3061" t="str">
        <f t="shared" si="430"/>
        <v>Только BODYPUMP56Весовые диски 10 кг</v>
      </c>
      <c r="E3061" s="42">
        <f t="shared" si="433"/>
        <v>56</v>
      </c>
      <c r="F3061" s="15">
        <v>60</v>
      </c>
      <c r="G3061" s="182"/>
      <c r="K3061" s="44">
        <v>1</v>
      </c>
    </row>
    <row r="3062" spans="1:11" x14ac:dyDescent="0.25">
      <c r="A3062" s="15" t="s">
        <v>57</v>
      </c>
      <c r="B3062" s="16">
        <v>56</v>
      </c>
      <c r="C3062" s="15" t="s">
        <v>81</v>
      </c>
      <c r="D3062" t="str">
        <f t="shared" si="430"/>
        <v xml:space="preserve">Только BODYPUMP56Степперы SMARTSTEP (и 4 подставки) x 1 на человека </v>
      </c>
      <c r="E3062" s="42">
        <f t="shared" si="433"/>
        <v>56</v>
      </c>
      <c r="F3062" s="15">
        <f>F3053</f>
        <v>60</v>
      </c>
      <c r="G3062" s="112"/>
      <c r="K3062" s="44"/>
    </row>
    <row r="3063" spans="1:11" s="10" customFormat="1" x14ac:dyDescent="0.25">
      <c r="A3063" s="15" t="s">
        <v>57</v>
      </c>
      <c r="B3063" s="16">
        <v>56</v>
      </c>
      <c r="C3063" s="18" t="s">
        <v>80</v>
      </c>
      <c r="D3063" t="str">
        <f t="shared" si="430"/>
        <v>Только BODYPUMP56Коврики MBX MAT</v>
      </c>
      <c r="E3063" s="42">
        <f t="shared" si="433"/>
        <v>56</v>
      </c>
      <c r="F3063" s="18">
        <f>F3053</f>
        <v>60</v>
      </c>
      <c r="G3063" s="27" t="s">
        <v>5</v>
      </c>
      <c r="H3063" s="11"/>
      <c r="I3063" s="11"/>
      <c r="J3063" s="34"/>
      <c r="K3063" s="44"/>
    </row>
    <row r="3064" spans="1:11" s="5" customFormat="1" x14ac:dyDescent="0.25">
      <c r="A3064" s="15" t="s">
        <v>57</v>
      </c>
      <c r="B3064" s="16">
        <v>56</v>
      </c>
      <c r="C3064" s="17" t="s">
        <v>88</v>
      </c>
      <c r="D3064" t="str">
        <f t="shared" si="430"/>
        <v>Только BODYPUMP56Держатели ковриков MBX MAT RACK</v>
      </c>
      <c r="E3064" s="91">
        <v>2</v>
      </c>
      <c r="F3064" s="17">
        <v>2</v>
      </c>
      <c r="G3064" s="28" t="s">
        <v>5</v>
      </c>
      <c r="H3064" s="6"/>
      <c r="I3064" s="6"/>
      <c r="J3064" s="37"/>
      <c r="K3064" s="43"/>
    </row>
    <row r="3065" spans="1:11" ht="15" customHeight="1" x14ac:dyDescent="0.25">
      <c r="A3065" s="15" t="s">
        <v>57</v>
      </c>
      <c r="B3065" s="16">
        <v>55</v>
      </c>
      <c r="C3065" s="15" t="s">
        <v>83</v>
      </c>
      <c r="D3065" t="str">
        <f t="shared" si="430"/>
        <v>Только BODYPUMP55Грифы SMARTBAR</v>
      </c>
      <c r="E3065" s="42">
        <f>B3065</f>
        <v>55</v>
      </c>
      <c r="F3065" s="15">
        <f>12*5</f>
        <v>60</v>
      </c>
      <c r="G3065" s="182" t="s">
        <v>13</v>
      </c>
      <c r="H3065" s="8" t="s">
        <v>7</v>
      </c>
      <c r="I3065" s="4" t="s">
        <v>11</v>
      </c>
      <c r="J3065" s="35" t="s">
        <v>11</v>
      </c>
    </row>
    <row r="3066" spans="1:11" x14ac:dyDescent="0.25">
      <c r="A3066" s="15" t="s">
        <v>57</v>
      </c>
      <c r="B3066" s="16">
        <v>55</v>
      </c>
      <c r="C3066" s="39" t="s">
        <v>82</v>
      </c>
      <c r="D3066" t="str">
        <f t="shared" si="430"/>
        <v>Только BODYPUMP55Наборы весовых дисков (2 x 1 кг + 2 x 2,5 кг + 2 x 5 кг)</v>
      </c>
      <c r="E3066" s="42">
        <f>B3066</f>
        <v>55</v>
      </c>
      <c r="F3066" s="15">
        <v>60</v>
      </c>
      <c r="G3066" s="182"/>
      <c r="H3066" s="8" t="s">
        <v>8</v>
      </c>
      <c r="I3066" s="4" t="s">
        <v>7</v>
      </c>
      <c r="J3066" s="35" t="s">
        <v>10</v>
      </c>
    </row>
    <row r="3067" spans="1:11" x14ac:dyDescent="0.25">
      <c r="A3067" s="15" t="s">
        <v>57</v>
      </c>
      <c r="B3067" s="16">
        <v>55</v>
      </c>
      <c r="C3067" s="15" t="s">
        <v>70</v>
      </c>
      <c r="D3067" t="str">
        <f t="shared" si="430"/>
        <v>Только BODYPUMP55Стойки</v>
      </c>
      <c r="E3067" s="42">
        <v>5</v>
      </c>
      <c r="F3067" s="15">
        <v>5</v>
      </c>
      <c r="G3067" s="182"/>
      <c r="H3067" s="8" t="s">
        <v>9</v>
      </c>
      <c r="I3067" s="4" t="s">
        <v>7</v>
      </c>
      <c r="J3067" s="35" t="s">
        <v>12</v>
      </c>
    </row>
    <row r="3068" spans="1:11" x14ac:dyDescent="0.25">
      <c r="A3068" s="15" t="s">
        <v>57</v>
      </c>
      <c r="B3068" s="16">
        <v>55</v>
      </c>
      <c r="C3068" s="15" t="s">
        <v>71</v>
      </c>
      <c r="D3068" t="str">
        <f t="shared" si="430"/>
        <v>Только BODYPUMP55Дополнительные весовые диски 1 кг</v>
      </c>
      <c r="E3068" s="42">
        <f>B3068</f>
        <v>55</v>
      </c>
      <c r="F3068" s="15">
        <f>12*5</f>
        <v>60</v>
      </c>
      <c r="G3068" s="182"/>
      <c r="H3068" s="4" t="s">
        <v>10</v>
      </c>
      <c r="I3068" s="4" t="s">
        <v>11</v>
      </c>
      <c r="J3068" s="36" t="s">
        <v>10</v>
      </c>
      <c r="K3068" s="43">
        <v>0.66666666666666663</v>
      </c>
    </row>
    <row r="3069" spans="1:11" x14ac:dyDescent="0.25">
      <c r="A3069" s="15" t="s">
        <v>57</v>
      </c>
      <c r="B3069" s="16">
        <v>55</v>
      </c>
      <c r="C3069" s="15" t="s">
        <v>72</v>
      </c>
      <c r="D3069" t="str">
        <f t="shared" si="430"/>
        <v>Только BODYPUMP55Дополнительные весовые диски 2,5 кг</v>
      </c>
      <c r="E3069" s="42">
        <f t="shared" ref="E3069:E3075" si="434">B3069</f>
        <v>55</v>
      </c>
      <c r="F3069" s="15">
        <v>60</v>
      </c>
      <c r="G3069" s="182"/>
      <c r="K3069" s="44">
        <v>1.3333333333333333</v>
      </c>
    </row>
    <row r="3070" spans="1:11" x14ac:dyDescent="0.25">
      <c r="A3070" s="15" t="s">
        <v>57</v>
      </c>
      <c r="B3070" s="16">
        <v>55</v>
      </c>
      <c r="C3070" s="15" t="s">
        <v>74</v>
      </c>
      <c r="D3070" t="str">
        <f t="shared" si="430"/>
        <v>Только BODYPUMP55Весовые диски 3,7 кг</v>
      </c>
      <c r="E3070" s="42">
        <f t="shared" si="434"/>
        <v>55</v>
      </c>
      <c r="F3070" s="15">
        <v>60</v>
      </c>
      <c r="G3070" s="182"/>
      <c r="H3070" s="9" t="s">
        <v>17</v>
      </c>
      <c r="K3070" s="44">
        <v>1</v>
      </c>
    </row>
    <row r="3071" spans="1:11" x14ac:dyDescent="0.25">
      <c r="A3071" s="15" t="s">
        <v>57</v>
      </c>
      <c r="B3071" s="16">
        <v>55</v>
      </c>
      <c r="C3071" s="15" t="s">
        <v>73</v>
      </c>
      <c r="D3071" t="str">
        <f t="shared" si="430"/>
        <v>Только BODYPUMP55Дополнительные весовые диски 5 кг</v>
      </c>
      <c r="E3071" s="42">
        <f t="shared" si="434"/>
        <v>55</v>
      </c>
      <c r="F3071" s="15">
        <v>60</v>
      </c>
      <c r="G3071" s="182"/>
      <c r="K3071" s="44">
        <v>1</v>
      </c>
    </row>
    <row r="3072" spans="1:11" x14ac:dyDescent="0.25">
      <c r="A3072" s="15" t="s">
        <v>57</v>
      </c>
      <c r="B3072" s="16">
        <v>55</v>
      </c>
      <c r="C3072" s="15" t="s">
        <v>75</v>
      </c>
      <c r="D3072" t="str">
        <f t="shared" si="430"/>
        <v>Только BODYPUMP55Весовые диски 7,5 кг</v>
      </c>
      <c r="E3072" s="42">
        <f t="shared" si="434"/>
        <v>55</v>
      </c>
      <c r="F3072" s="15">
        <v>60</v>
      </c>
      <c r="G3072" s="182"/>
      <c r="K3072" s="44">
        <v>1</v>
      </c>
    </row>
    <row r="3073" spans="1:11" x14ac:dyDescent="0.25">
      <c r="A3073" s="15" t="s">
        <v>57</v>
      </c>
      <c r="B3073" s="16">
        <v>55</v>
      </c>
      <c r="C3073" s="15" t="s">
        <v>76</v>
      </c>
      <c r="D3073" t="str">
        <f t="shared" si="430"/>
        <v>Только BODYPUMP55Весовые диски 10 кг</v>
      </c>
      <c r="E3073" s="42">
        <f t="shared" si="434"/>
        <v>55</v>
      </c>
      <c r="F3073" s="15">
        <v>60</v>
      </c>
      <c r="G3073" s="182"/>
      <c r="K3073" s="44">
        <v>1</v>
      </c>
    </row>
    <row r="3074" spans="1:11" x14ac:dyDescent="0.25">
      <c r="A3074" s="15" t="s">
        <v>57</v>
      </c>
      <c r="B3074" s="16">
        <v>55</v>
      </c>
      <c r="C3074" s="15" t="s">
        <v>81</v>
      </c>
      <c r="D3074" t="str">
        <f t="shared" si="430"/>
        <v xml:space="preserve">Только BODYPUMP55Степперы SMARTSTEP (и 4 подставки) x 1 на человека </v>
      </c>
      <c r="E3074" s="42">
        <f t="shared" si="434"/>
        <v>55</v>
      </c>
      <c r="F3074" s="15">
        <f>F3065</f>
        <v>60</v>
      </c>
      <c r="G3074" s="112"/>
      <c r="K3074" s="44"/>
    </row>
    <row r="3075" spans="1:11" s="10" customFormat="1" x14ac:dyDescent="0.25">
      <c r="A3075" s="15" t="s">
        <v>57</v>
      </c>
      <c r="B3075" s="16">
        <v>55</v>
      </c>
      <c r="C3075" s="18" t="s">
        <v>80</v>
      </c>
      <c r="D3075" t="str">
        <f t="shared" si="430"/>
        <v>Только BODYPUMP55Коврики MBX MAT</v>
      </c>
      <c r="E3075" s="42">
        <f t="shared" si="434"/>
        <v>55</v>
      </c>
      <c r="F3075" s="18">
        <f>F3065</f>
        <v>60</v>
      </c>
      <c r="G3075" s="27" t="s">
        <v>5</v>
      </c>
      <c r="H3075" s="11"/>
      <c r="I3075" s="11"/>
      <c r="J3075" s="34"/>
      <c r="K3075" s="44"/>
    </row>
    <row r="3076" spans="1:11" s="5" customFormat="1" x14ac:dyDescent="0.25">
      <c r="A3076" s="15" t="s">
        <v>57</v>
      </c>
      <c r="B3076" s="16">
        <v>55</v>
      </c>
      <c r="C3076" s="17" t="s">
        <v>88</v>
      </c>
      <c r="D3076" t="str">
        <f t="shared" si="430"/>
        <v>Только BODYPUMP55Держатели ковриков MBX MAT RACK</v>
      </c>
      <c r="E3076" s="91">
        <v>2</v>
      </c>
      <c r="F3076" s="17">
        <v>2</v>
      </c>
      <c r="G3076" s="28" t="s">
        <v>5</v>
      </c>
      <c r="H3076" s="6"/>
      <c r="I3076" s="6"/>
      <c r="J3076" s="37"/>
      <c r="K3076" s="43"/>
    </row>
    <row r="3077" spans="1:11" ht="15" customHeight="1" x14ac:dyDescent="0.25">
      <c r="A3077" s="15" t="s">
        <v>57</v>
      </c>
      <c r="B3077" s="16">
        <v>54</v>
      </c>
      <c r="C3077" s="15" t="s">
        <v>83</v>
      </c>
      <c r="D3077" t="str">
        <f>A3077&amp;B3077&amp;C3077</f>
        <v>Только BODYPUMP54Грифы SMARTBAR</v>
      </c>
      <c r="E3077" s="42">
        <f>B3077</f>
        <v>54</v>
      </c>
      <c r="F3077" s="15">
        <f>12*5</f>
        <v>60</v>
      </c>
      <c r="G3077" s="182" t="s">
        <v>13</v>
      </c>
      <c r="H3077" s="8" t="s">
        <v>7</v>
      </c>
      <c r="I3077" s="4" t="s">
        <v>11</v>
      </c>
      <c r="J3077" s="35" t="s">
        <v>11</v>
      </c>
    </row>
    <row r="3078" spans="1:11" x14ac:dyDescent="0.25">
      <c r="A3078" s="15" t="s">
        <v>57</v>
      </c>
      <c r="B3078" s="16">
        <v>54</v>
      </c>
      <c r="C3078" s="39" t="s">
        <v>82</v>
      </c>
      <c r="D3078" t="str">
        <f t="shared" ref="D3078:D3100" si="435">A3078&amp;B3078&amp;C3078</f>
        <v>Только BODYPUMP54Наборы весовых дисков (2 x 1 кг + 2 x 2,5 кг + 2 x 5 кг)</v>
      </c>
      <c r="E3078" s="42">
        <f>B3078</f>
        <v>54</v>
      </c>
      <c r="F3078" s="15">
        <v>60</v>
      </c>
      <c r="G3078" s="182"/>
      <c r="H3078" s="8" t="s">
        <v>8</v>
      </c>
      <c r="I3078" s="4" t="s">
        <v>7</v>
      </c>
      <c r="J3078" s="35" t="s">
        <v>10</v>
      </c>
    </row>
    <row r="3079" spans="1:11" x14ac:dyDescent="0.25">
      <c r="A3079" s="15" t="s">
        <v>57</v>
      </c>
      <c r="B3079" s="16">
        <v>54</v>
      </c>
      <c r="C3079" s="15" t="s">
        <v>70</v>
      </c>
      <c r="D3079" t="str">
        <f t="shared" si="435"/>
        <v>Только BODYPUMP54Стойки</v>
      </c>
      <c r="E3079" s="42">
        <v>5</v>
      </c>
      <c r="F3079" s="15">
        <v>5</v>
      </c>
      <c r="G3079" s="182"/>
      <c r="H3079" s="8" t="s">
        <v>9</v>
      </c>
      <c r="I3079" s="4" t="s">
        <v>7</v>
      </c>
      <c r="J3079" s="35" t="s">
        <v>12</v>
      </c>
    </row>
    <row r="3080" spans="1:11" x14ac:dyDescent="0.25">
      <c r="A3080" s="15" t="s">
        <v>57</v>
      </c>
      <c r="B3080" s="16">
        <v>54</v>
      </c>
      <c r="C3080" s="15" t="s">
        <v>71</v>
      </c>
      <c r="D3080" t="str">
        <f t="shared" si="435"/>
        <v>Только BODYPUMP54Дополнительные весовые диски 1 кг</v>
      </c>
      <c r="E3080" s="42">
        <f>B3080</f>
        <v>54</v>
      </c>
      <c r="F3080" s="15">
        <f>12*5</f>
        <v>60</v>
      </c>
      <c r="G3080" s="182"/>
      <c r="H3080" s="4" t="s">
        <v>10</v>
      </c>
      <c r="I3080" s="4" t="s">
        <v>11</v>
      </c>
      <c r="J3080" s="36" t="s">
        <v>10</v>
      </c>
      <c r="K3080" s="43">
        <v>0.66666666666666663</v>
      </c>
    </row>
    <row r="3081" spans="1:11" x14ac:dyDescent="0.25">
      <c r="A3081" s="15" t="s">
        <v>57</v>
      </c>
      <c r="B3081" s="16">
        <v>54</v>
      </c>
      <c r="C3081" s="15" t="s">
        <v>72</v>
      </c>
      <c r="D3081" t="str">
        <f t="shared" si="435"/>
        <v>Только BODYPUMP54Дополнительные весовые диски 2,5 кг</v>
      </c>
      <c r="E3081" s="42">
        <f t="shared" ref="E3081:E3087" si="436">B3081</f>
        <v>54</v>
      </c>
      <c r="F3081" s="15">
        <v>60</v>
      </c>
      <c r="G3081" s="182"/>
      <c r="K3081" s="44">
        <v>1.3333333333333333</v>
      </c>
    </row>
    <row r="3082" spans="1:11" x14ac:dyDescent="0.25">
      <c r="A3082" s="15" t="s">
        <v>57</v>
      </c>
      <c r="B3082" s="16">
        <v>54</v>
      </c>
      <c r="C3082" s="15" t="s">
        <v>74</v>
      </c>
      <c r="D3082" t="str">
        <f t="shared" si="435"/>
        <v>Только BODYPUMP54Весовые диски 3,7 кг</v>
      </c>
      <c r="E3082" s="42">
        <f t="shared" si="436"/>
        <v>54</v>
      </c>
      <c r="F3082" s="15">
        <v>60</v>
      </c>
      <c r="G3082" s="182"/>
      <c r="H3082" s="9" t="s">
        <v>17</v>
      </c>
      <c r="K3082" s="44">
        <v>1</v>
      </c>
    </row>
    <row r="3083" spans="1:11" x14ac:dyDescent="0.25">
      <c r="A3083" s="15" t="s">
        <v>57</v>
      </c>
      <c r="B3083" s="16">
        <v>54</v>
      </c>
      <c r="C3083" s="15" t="s">
        <v>73</v>
      </c>
      <c r="D3083" t="str">
        <f t="shared" si="435"/>
        <v>Только BODYPUMP54Дополнительные весовые диски 5 кг</v>
      </c>
      <c r="E3083" s="42">
        <f t="shared" si="436"/>
        <v>54</v>
      </c>
      <c r="F3083" s="15">
        <v>60</v>
      </c>
      <c r="G3083" s="182"/>
      <c r="K3083" s="44">
        <v>1</v>
      </c>
    </row>
    <row r="3084" spans="1:11" x14ac:dyDescent="0.25">
      <c r="A3084" s="15" t="s">
        <v>57</v>
      </c>
      <c r="B3084" s="16">
        <v>54</v>
      </c>
      <c r="C3084" s="15" t="s">
        <v>75</v>
      </c>
      <c r="D3084" t="str">
        <f t="shared" si="435"/>
        <v>Только BODYPUMP54Весовые диски 7,5 кг</v>
      </c>
      <c r="E3084" s="42">
        <f t="shared" si="436"/>
        <v>54</v>
      </c>
      <c r="F3084" s="15">
        <v>60</v>
      </c>
      <c r="G3084" s="182"/>
      <c r="K3084" s="44">
        <v>1</v>
      </c>
    </row>
    <row r="3085" spans="1:11" x14ac:dyDescent="0.25">
      <c r="A3085" s="15" t="s">
        <v>57</v>
      </c>
      <c r="B3085" s="16">
        <v>54</v>
      </c>
      <c r="C3085" s="15" t="s">
        <v>76</v>
      </c>
      <c r="D3085" t="str">
        <f t="shared" si="435"/>
        <v>Только BODYPUMP54Весовые диски 10 кг</v>
      </c>
      <c r="E3085" s="42">
        <f t="shared" si="436"/>
        <v>54</v>
      </c>
      <c r="F3085" s="15">
        <v>60</v>
      </c>
      <c r="G3085" s="182"/>
      <c r="K3085" s="44">
        <v>1</v>
      </c>
    </row>
    <row r="3086" spans="1:11" x14ac:dyDescent="0.25">
      <c r="A3086" s="15" t="s">
        <v>57</v>
      </c>
      <c r="B3086" s="16">
        <v>54</v>
      </c>
      <c r="C3086" s="15" t="s">
        <v>81</v>
      </c>
      <c r="D3086" t="str">
        <f t="shared" si="435"/>
        <v xml:space="preserve">Только BODYPUMP54Степперы SMARTSTEP (и 4 подставки) x 1 на человека </v>
      </c>
      <c r="E3086" s="42">
        <f t="shared" si="436"/>
        <v>54</v>
      </c>
      <c r="F3086" s="15">
        <f>F3077</f>
        <v>60</v>
      </c>
      <c r="G3086" s="112"/>
      <c r="K3086" s="44"/>
    </row>
    <row r="3087" spans="1:11" s="10" customFormat="1" x14ac:dyDescent="0.25">
      <c r="A3087" s="15" t="s">
        <v>57</v>
      </c>
      <c r="B3087" s="16">
        <v>54</v>
      </c>
      <c r="C3087" s="18" t="s">
        <v>80</v>
      </c>
      <c r="D3087" t="str">
        <f t="shared" si="435"/>
        <v>Только BODYPUMP54Коврики MBX MAT</v>
      </c>
      <c r="E3087" s="42">
        <f t="shared" si="436"/>
        <v>54</v>
      </c>
      <c r="F3087" s="18">
        <f>F3077</f>
        <v>60</v>
      </c>
      <c r="G3087" s="27" t="s">
        <v>5</v>
      </c>
      <c r="H3087" s="11"/>
      <c r="I3087" s="11"/>
      <c r="J3087" s="34"/>
      <c r="K3087" s="44"/>
    </row>
    <row r="3088" spans="1:11" s="5" customFormat="1" x14ac:dyDescent="0.25">
      <c r="A3088" s="15" t="s">
        <v>57</v>
      </c>
      <c r="B3088" s="16">
        <v>54</v>
      </c>
      <c r="C3088" s="17" t="s">
        <v>88</v>
      </c>
      <c r="D3088" t="str">
        <f t="shared" si="435"/>
        <v>Только BODYPUMP54Держатели ковриков MBX MAT RACK</v>
      </c>
      <c r="E3088" s="91">
        <v>2</v>
      </c>
      <c r="F3088" s="17">
        <v>2</v>
      </c>
      <c r="G3088" s="28" t="s">
        <v>5</v>
      </c>
      <c r="H3088" s="6"/>
      <c r="I3088" s="6"/>
      <c r="J3088" s="37"/>
      <c r="K3088" s="43"/>
    </row>
    <row r="3089" spans="1:11" ht="15" customHeight="1" x14ac:dyDescent="0.25">
      <c r="A3089" s="15" t="s">
        <v>57</v>
      </c>
      <c r="B3089" s="16">
        <v>53</v>
      </c>
      <c r="C3089" s="15" t="s">
        <v>83</v>
      </c>
      <c r="D3089" t="str">
        <f t="shared" si="435"/>
        <v>Только BODYPUMP53Грифы SMARTBAR</v>
      </c>
      <c r="E3089" s="42">
        <f>B3089</f>
        <v>53</v>
      </c>
      <c r="F3089" s="15">
        <f>12*5</f>
        <v>60</v>
      </c>
      <c r="G3089" s="182" t="s">
        <v>13</v>
      </c>
      <c r="H3089" s="8" t="s">
        <v>7</v>
      </c>
      <c r="I3089" s="4" t="s">
        <v>11</v>
      </c>
      <c r="J3089" s="35" t="s">
        <v>11</v>
      </c>
    </row>
    <row r="3090" spans="1:11" x14ac:dyDescent="0.25">
      <c r="A3090" s="15" t="s">
        <v>57</v>
      </c>
      <c r="B3090" s="16">
        <v>53</v>
      </c>
      <c r="C3090" s="39" t="s">
        <v>82</v>
      </c>
      <c r="D3090" t="str">
        <f t="shared" si="435"/>
        <v>Только BODYPUMP53Наборы весовых дисков (2 x 1 кг + 2 x 2,5 кг + 2 x 5 кг)</v>
      </c>
      <c r="E3090" s="42">
        <f>B3090</f>
        <v>53</v>
      </c>
      <c r="F3090" s="15">
        <v>60</v>
      </c>
      <c r="G3090" s="182"/>
      <c r="H3090" s="8" t="s">
        <v>8</v>
      </c>
      <c r="I3090" s="4" t="s">
        <v>7</v>
      </c>
      <c r="J3090" s="35" t="s">
        <v>10</v>
      </c>
    </row>
    <row r="3091" spans="1:11" x14ac:dyDescent="0.25">
      <c r="A3091" s="15" t="s">
        <v>57</v>
      </c>
      <c r="B3091" s="16">
        <v>53</v>
      </c>
      <c r="C3091" s="15" t="s">
        <v>70</v>
      </c>
      <c r="D3091" t="str">
        <f t="shared" si="435"/>
        <v>Только BODYPUMP53Стойки</v>
      </c>
      <c r="E3091" s="42">
        <v>5</v>
      </c>
      <c r="F3091" s="15">
        <v>5</v>
      </c>
      <c r="G3091" s="182"/>
      <c r="H3091" s="8" t="s">
        <v>9</v>
      </c>
      <c r="I3091" s="4" t="s">
        <v>7</v>
      </c>
      <c r="J3091" s="35" t="s">
        <v>12</v>
      </c>
    </row>
    <row r="3092" spans="1:11" x14ac:dyDescent="0.25">
      <c r="A3092" s="15" t="s">
        <v>57</v>
      </c>
      <c r="B3092" s="16">
        <v>53</v>
      </c>
      <c r="C3092" s="15" t="s">
        <v>71</v>
      </c>
      <c r="D3092" t="str">
        <f t="shared" si="435"/>
        <v>Только BODYPUMP53Дополнительные весовые диски 1 кг</v>
      </c>
      <c r="E3092" s="42">
        <f>B3092</f>
        <v>53</v>
      </c>
      <c r="F3092" s="15">
        <f>12*5</f>
        <v>60</v>
      </c>
      <c r="G3092" s="182"/>
      <c r="H3092" s="4" t="s">
        <v>10</v>
      </c>
      <c r="I3092" s="4" t="s">
        <v>11</v>
      </c>
      <c r="J3092" s="36" t="s">
        <v>10</v>
      </c>
      <c r="K3092" s="43">
        <v>0.66666666666666663</v>
      </c>
    </row>
    <row r="3093" spans="1:11" x14ac:dyDescent="0.25">
      <c r="A3093" s="15" t="s">
        <v>57</v>
      </c>
      <c r="B3093" s="16">
        <v>53</v>
      </c>
      <c r="C3093" s="15" t="s">
        <v>72</v>
      </c>
      <c r="D3093" t="str">
        <f t="shared" si="435"/>
        <v>Только BODYPUMP53Дополнительные весовые диски 2,5 кг</v>
      </c>
      <c r="E3093" s="42">
        <f t="shared" ref="E3093:E3099" si="437">B3093</f>
        <v>53</v>
      </c>
      <c r="F3093" s="15">
        <v>60</v>
      </c>
      <c r="G3093" s="182"/>
      <c r="K3093" s="44">
        <v>1.3333333333333333</v>
      </c>
    </row>
    <row r="3094" spans="1:11" x14ac:dyDescent="0.25">
      <c r="A3094" s="15" t="s">
        <v>57</v>
      </c>
      <c r="B3094" s="16">
        <v>53</v>
      </c>
      <c r="C3094" s="15" t="s">
        <v>74</v>
      </c>
      <c r="D3094" t="str">
        <f t="shared" si="435"/>
        <v>Только BODYPUMP53Весовые диски 3,7 кг</v>
      </c>
      <c r="E3094" s="42">
        <f t="shared" si="437"/>
        <v>53</v>
      </c>
      <c r="F3094" s="15">
        <v>60</v>
      </c>
      <c r="G3094" s="182"/>
      <c r="H3094" s="9" t="s">
        <v>17</v>
      </c>
      <c r="K3094" s="44">
        <v>1</v>
      </c>
    </row>
    <row r="3095" spans="1:11" x14ac:dyDescent="0.25">
      <c r="A3095" s="15" t="s">
        <v>57</v>
      </c>
      <c r="B3095" s="16">
        <v>53</v>
      </c>
      <c r="C3095" s="15" t="s">
        <v>73</v>
      </c>
      <c r="D3095" t="str">
        <f t="shared" si="435"/>
        <v>Только BODYPUMP53Дополнительные весовые диски 5 кг</v>
      </c>
      <c r="E3095" s="42">
        <f t="shared" si="437"/>
        <v>53</v>
      </c>
      <c r="F3095" s="15">
        <v>60</v>
      </c>
      <c r="G3095" s="182"/>
      <c r="K3095" s="44">
        <v>1</v>
      </c>
    </row>
    <row r="3096" spans="1:11" x14ac:dyDescent="0.25">
      <c r="A3096" s="15" t="s">
        <v>57</v>
      </c>
      <c r="B3096" s="16">
        <v>53</v>
      </c>
      <c r="C3096" s="15" t="s">
        <v>75</v>
      </c>
      <c r="D3096" t="str">
        <f t="shared" si="435"/>
        <v>Только BODYPUMP53Весовые диски 7,5 кг</v>
      </c>
      <c r="E3096" s="42">
        <f t="shared" si="437"/>
        <v>53</v>
      </c>
      <c r="F3096" s="15">
        <v>60</v>
      </c>
      <c r="G3096" s="182"/>
      <c r="K3096" s="44">
        <v>1</v>
      </c>
    </row>
    <row r="3097" spans="1:11" x14ac:dyDescent="0.25">
      <c r="A3097" s="15" t="s">
        <v>57</v>
      </c>
      <c r="B3097" s="16">
        <v>53</v>
      </c>
      <c r="C3097" s="15" t="s">
        <v>76</v>
      </c>
      <c r="D3097" t="str">
        <f t="shared" si="435"/>
        <v>Только BODYPUMP53Весовые диски 10 кг</v>
      </c>
      <c r="E3097" s="42">
        <f t="shared" si="437"/>
        <v>53</v>
      </c>
      <c r="F3097" s="15">
        <v>60</v>
      </c>
      <c r="G3097" s="182"/>
      <c r="K3097" s="44">
        <v>1</v>
      </c>
    </row>
    <row r="3098" spans="1:11" x14ac:dyDescent="0.25">
      <c r="A3098" s="15" t="s">
        <v>57</v>
      </c>
      <c r="B3098" s="16">
        <v>53</v>
      </c>
      <c r="C3098" s="15" t="s">
        <v>81</v>
      </c>
      <c r="D3098" t="str">
        <f t="shared" si="435"/>
        <v xml:space="preserve">Только BODYPUMP53Степперы SMARTSTEP (и 4 подставки) x 1 на человека </v>
      </c>
      <c r="E3098" s="42">
        <f t="shared" si="437"/>
        <v>53</v>
      </c>
      <c r="F3098" s="15">
        <f>F3089</f>
        <v>60</v>
      </c>
      <c r="G3098" s="112"/>
      <c r="K3098" s="44"/>
    </row>
    <row r="3099" spans="1:11" s="10" customFormat="1" x14ac:dyDescent="0.25">
      <c r="A3099" s="15" t="s">
        <v>57</v>
      </c>
      <c r="B3099" s="16">
        <v>53</v>
      </c>
      <c r="C3099" s="18" t="s">
        <v>80</v>
      </c>
      <c r="D3099" t="str">
        <f t="shared" si="435"/>
        <v>Только BODYPUMP53Коврики MBX MAT</v>
      </c>
      <c r="E3099" s="42">
        <f t="shared" si="437"/>
        <v>53</v>
      </c>
      <c r="F3099" s="18">
        <f>F3089</f>
        <v>60</v>
      </c>
      <c r="G3099" s="27" t="s">
        <v>5</v>
      </c>
      <c r="H3099" s="11"/>
      <c r="I3099" s="11"/>
      <c r="J3099" s="34"/>
      <c r="K3099" s="44"/>
    </row>
    <row r="3100" spans="1:11" s="5" customFormat="1" x14ac:dyDescent="0.25">
      <c r="A3100" s="15" t="s">
        <v>57</v>
      </c>
      <c r="B3100" s="16">
        <v>53</v>
      </c>
      <c r="C3100" s="17" t="s">
        <v>88</v>
      </c>
      <c r="D3100" t="str">
        <f t="shared" si="435"/>
        <v>Только BODYPUMP53Держатели ковриков MBX MAT RACK</v>
      </c>
      <c r="E3100" s="91">
        <v>2</v>
      </c>
      <c r="F3100" s="17">
        <v>2</v>
      </c>
      <c r="G3100" s="28" t="s">
        <v>5</v>
      </c>
      <c r="H3100" s="6"/>
      <c r="I3100" s="6"/>
      <c r="J3100" s="37"/>
      <c r="K3100" s="43"/>
    </row>
    <row r="3101" spans="1:11" ht="15" customHeight="1" x14ac:dyDescent="0.25">
      <c r="A3101" s="15" t="s">
        <v>57</v>
      </c>
      <c r="B3101" s="16">
        <v>52</v>
      </c>
      <c r="C3101" s="15" t="s">
        <v>83</v>
      </c>
      <c r="D3101" t="str">
        <f>A3101&amp;B3101&amp;C3101</f>
        <v>Только BODYPUMP52Грифы SMARTBAR</v>
      </c>
      <c r="E3101" s="42">
        <f>B3101</f>
        <v>52</v>
      </c>
      <c r="F3101" s="15">
        <f>12*5</f>
        <v>60</v>
      </c>
      <c r="G3101" s="182" t="s">
        <v>13</v>
      </c>
      <c r="H3101" s="8" t="s">
        <v>7</v>
      </c>
      <c r="I3101" s="4" t="s">
        <v>11</v>
      </c>
      <c r="J3101" s="35" t="s">
        <v>11</v>
      </c>
    </row>
    <row r="3102" spans="1:11" x14ac:dyDescent="0.25">
      <c r="A3102" s="15" t="s">
        <v>57</v>
      </c>
      <c r="B3102" s="16">
        <v>52</v>
      </c>
      <c r="C3102" s="39" t="s">
        <v>82</v>
      </c>
      <c r="D3102" t="str">
        <f t="shared" ref="D3102:D3165" si="438">A3102&amp;B3102&amp;C3102</f>
        <v>Только BODYPUMP52Наборы весовых дисков (2 x 1 кг + 2 x 2,5 кг + 2 x 5 кг)</v>
      </c>
      <c r="E3102" s="42">
        <f>B3102</f>
        <v>52</v>
      </c>
      <c r="F3102" s="15">
        <v>60</v>
      </c>
      <c r="G3102" s="182"/>
      <c r="H3102" s="8" t="s">
        <v>8</v>
      </c>
      <c r="I3102" s="4" t="s">
        <v>7</v>
      </c>
      <c r="J3102" s="35" t="s">
        <v>10</v>
      </c>
    </row>
    <row r="3103" spans="1:11" x14ac:dyDescent="0.25">
      <c r="A3103" s="15" t="s">
        <v>57</v>
      </c>
      <c r="B3103" s="16">
        <v>52</v>
      </c>
      <c r="C3103" s="15" t="s">
        <v>70</v>
      </c>
      <c r="D3103" t="str">
        <f t="shared" si="438"/>
        <v>Только BODYPUMP52Стойки</v>
      </c>
      <c r="E3103" s="42">
        <v>5</v>
      </c>
      <c r="F3103" s="15">
        <v>5</v>
      </c>
      <c r="G3103" s="182"/>
      <c r="H3103" s="8" t="s">
        <v>9</v>
      </c>
      <c r="I3103" s="4" t="s">
        <v>7</v>
      </c>
      <c r="J3103" s="35" t="s">
        <v>12</v>
      </c>
    </row>
    <row r="3104" spans="1:11" x14ac:dyDescent="0.25">
      <c r="A3104" s="15" t="s">
        <v>57</v>
      </c>
      <c r="B3104" s="16">
        <v>52</v>
      </c>
      <c r="C3104" s="15" t="s">
        <v>71</v>
      </c>
      <c r="D3104" t="str">
        <f t="shared" si="438"/>
        <v>Только BODYPUMP52Дополнительные весовые диски 1 кг</v>
      </c>
      <c r="E3104" s="42">
        <f>B3104</f>
        <v>52</v>
      </c>
      <c r="F3104" s="15">
        <f>12*5</f>
        <v>60</v>
      </c>
      <c r="G3104" s="182"/>
      <c r="H3104" s="4" t="s">
        <v>10</v>
      </c>
      <c r="I3104" s="4" t="s">
        <v>11</v>
      </c>
      <c r="J3104" s="36" t="s">
        <v>10</v>
      </c>
      <c r="K3104" s="43">
        <v>0.66666666666666663</v>
      </c>
    </row>
    <row r="3105" spans="1:11" x14ac:dyDescent="0.25">
      <c r="A3105" s="15" t="s">
        <v>57</v>
      </c>
      <c r="B3105" s="16">
        <v>52</v>
      </c>
      <c r="C3105" s="15" t="s">
        <v>72</v>
      </c>
      <c r="D3105" t="str">
        <f t="shared" si="438"/>
        <v>Только BODYPUMP52Дополнительные весовые диски 2,5 кг</v>
      </c>
      <c r="E3105" s="42">
        <f t="shared" ref="E3105:E3111" si="439">B3105</f>
        <v>52</v>
      </c>
      <c r="F3105" s="15">
        <v>60</v>
      </c>
      <c r="G3105" s="182"/>
      <c r="K3105" s="44">
        <v>1.3333333333333333</v>
      </c>
    </row>
    <row r="3106" spans="1:11" x14ac:dyDescent="0.25">
      <c r="A3106" s="15" t="s">
        <v>57</v>
      </c>
      <c r="B3106" s="16">
        <v>52</v>
      </c>
      <c r="C3106" s="15" t="s">
        <v>74</v>
      </c>
      <c r="D3106" t="str">
        <f t="shared" si="438"/>
        <v>Только BODYPUMP52Весовые диски 3,7 кг</v>
      </c>
      <c r="E3106" s="42">
        <f t="shared" si="439"/>
        <v>52</v>
      </c>
      <c r="F3106" s="15">
        <v>60</v>
      </c>
      <c r="G3106" s="182"/>
      <c r="H3106" s="9" t="s">
        <v>17</v>
      </c>
      <c r="K3106" s="44">
        <v>1</v>
      </c>
    </row>
    <row r="3107" spans="1:11" x14ac:dyDescent="0.25">
      <c r="A3107" s="15" t="s">
        <v>57</v>
      </c>
      <c r="B3107" s="16">
        <v>52</v>
      </c>
      <c r="C3107" s="15" t="s">
        <v>73</v>
      </c>
      <c r="D3107" t="str">
        <f t="shared" si="438"/>
        <v>Только BODYPUMP52Дополнительные весовые диски 5 кг</v>
      </c>
      <c r="E3107" s="42">
        <f t="shared" si="439"/>
        <v>52</v>
      </c>
      <c r="F3107" s="15">
        <v>60</v>
      </c>
      <c r="G3107" s="182"/>
      <c r="K3107" s="44">
        <v>1</v>
      </c>
    </row>
    <row r="3108" spans="1:11" x14ac:dyDescent="0.25">
      <c r="A3108" s="15" t="s">
        <v>57</v>
      </c>
      <c r="B3108" s="16">
        <v>52</v>
      </c>
      <c r="C3108" s="15" t="s">
        <v>75</v>
      </c>
      <c r="D3108" t="str">
        <f t="shared" si="438"/>
        <v>Только BODYPUMP52Весовые диски 7,5 кг</v>
      </c>
      <c r="E3108" s="42">
        <f t="shared" si="439"/>
        <v>52</v>
      </c>
      <c r="F3108" s="15">
        <v>60</v>
      </c>
      <c r="G3108" s="182"/>
      <c r="K3108" s="44">
        <v>1</v>
      </c>
    </row>
    <row r="3109" spans="1:11" x14ac:dyDescent="0.25">
      <c r="A3109" s="15" t="s">
        <v>57</v>
      </c>
      <c r="B3109" s="16">
        <v>52</v>
      </c>
      <c r="C3109" s="15" t="s">
        <v>76</v>
      </c>
      <c r="D3109" t="str">
        <f t="shared" si="438"/>
        <v>Только BODYPUMP52Весовые диски 10 кг</v>
      </c>
      <c r="E3109" s="42">
        <f t="shared" si="439"/>
        <v>52</v>
      </c>
      <c r="F3109" s="15">
        <v>60</v>
      </c>
      <c r="G3109" s="182"/>
      <c r="K3109" s="44">
        <v>1</v>
      </c>
    </row>
    <row r="3110" spans="1:11" x14ac:dyDescent="0.25">
      <c r="A3110" s="15" t="s">
        <v>57</v>
      </c>
      <c r="B3110" s="16">
        <v>52</v>
      </c>
      <c r="C3110" s="15" t="s">
        <v>81</v>
      </c>
      <c r="D3110" t="str">
        <f t="shared" si="438"/>
        <v xml:space="preserve">Только BODYPUMP52Степперы SMARTSTEP (и 4 подставки) x 1 на человека </v>
      </c>
      <c r="E3110" s="42">
        <f t="shared" si="439"/>
        <v>52</v>
      </c>
      <c r="F3110" s="15">
        <f>F3101</f>
        <v>60</v>
      </c>
      <c r="G3110" s="112"/>
      <c r="K3110" s="44"/>
    </row>
    <row r="3111" spans="1:11" s="10" customFormat="1" x14ac:dyDescent="0.25">
      <c r="A3111" s="15" t="s">
        <v>57</v>
      </c>
      <c r="B3111" s="16">
        <v>52</v>
      </c>
      <c r="C3111" s="18" t="s">
        <v>80</v>
      </c>
      <c r="D3111" t="str">
        <f t="shared" si="438"/>
        <v>Только BODYPUMP52Коврики MBX MAT</v>
      </c>
      <c r="E3111" s="42">
        <f t="shared" si="439"/>
        <v>52</v>
      </c>
      <c r="F3111" s="18">
        <f>F3101</f>
        <v>60</v>
      </c>
      <c r="G3111" s="27" t="s">
        <v>5</v>
      </c>
      <c r="H3111" s="11"/>
      <c r="I3111" s="11"/>
      <c r="J3111" s="34"/>
      <c r="K3111" s="44"/>
    </row>
    <row r="3112" spans="1:11" s="5" customFormat="1" x14ac:dyDescent="0.25">
      <c r="A3112" s="15" t="s">
        <v>57</v>
      </c>
      <c r="B3112" s="16">
        <v>52</v>
      </c>
      <c r="C3112" s="17" t="s">
        <v>88</v>
      </c>
      <c r="D3112" t="str">
        <f t="shared" si="438"/>
        <v>Только BODYPUMP52Держатели ковриков MBX MAT RACK</v>
      </c>
      <c r="E3112" s="91">
        <v>2</v>
      </c>
      <c r="F3112" s="17">
        <v>2</v>
      </c>
      <c r="G3112" s="28" t="s">
        <v>5</v>
      </c>
      <c r="H3112" s="6"/>
      <c r="I3112" s="6"/>
      <c r="J3112" s="37"/>
      <c r="K3112" s="43"/>
    </row>
    <row r="3113" spans="1:11" ht="15" customHeight="1" x14ac:dyDescent="0.25">
      <c r="A3113" s="15" t="s">
        <v>57</v>
      </c>
      <c r="B3113" s="16">
        <v>51</v>
      </c>
      <c r="C3113" s="15" t="s">
        <v>83</v>
      </c>
      <c r="D3113" t="str">
        <f t="shared" si="438"/>
        <v>Только BODYPUMP51Грифы SMARTBAR</v>
      </c>
      <c r="E3113" s="42">
        <f>B3113</f>
        <v>51</v>
      </c>
      <c r="F3113" s="15">
        <f>12*5</f>
        <v>60</v>
      </c>
      <c r="G3113" s="182" t="s">
        <v>13</v>
      </c>
      <c r="H3113" s="8" t="s">
        <v>7</v>
      </c>
      <c r="I3113" s="4" t="s">
        <v>11</v>
      </c>
      <c r="J3113" s="35" t="s">
        <v>11</v>
      </c>
    </row>
    <row r="3114" spans="1:11" x14ac:dyDescent="0.25">
      <c r="A3114" s="15" t="s">
        <v>57</v>
      </c>
      <c r="B3114" s="16">
        <v>51</v>
      </c>
      <c r="C3114" s="39" t="s">
        <v>82</v>
      </c>
      <c r="D3114" t="str">
        <f t="shared" si="438"/>
        <v>Только BODYPUMP51Наборы весовых дисков (2 x 1 кг + 2 x 2,5 кг + 2 x 5 кг)</v>
      </c>
      <c r="E3114" s="42">
        <f>B3114</f>
        <v>51</v>
      </c>
      <c r="F3114" s="15">
        <v>60</v>
      </c>
      <c r="G3114" s="182"/>
      <c r="H3114" s="8" t="s">
        <v>8</v>
      </c>
      <c r="I3114" s="4" t="s">
        <v>7</v>
      </c>
      <c r="J3114" s="35" t="s">
        <v>10</v>
      </c>
    </row>
    <row r="3115" spans="1:11" x14ac:dyDescent="0.25">
      <c r="A3115" s="15" t="s">
        <v>57</v>
      </c>
      <c r="B3115" s="16">
        <v>51</v>
      </c>
      <c r="C3115" s="15" t="s">
        <v>70</v>
      </c>
      <c r="D3115" t="str">
        <f t="shared" si="438"/>
        <v>Только BODYPUMP51Стойки</v>
      </c>
      <c r="E3115" s="42">
        <v>5</v>
      </c>
      <c r="F3115" s="15">
        <v>5</v>
      </c>
      <c r="G3115" s="182"/>
      <c r="H3115" s="8" t="s">
        <v>9</v>
      </c>
      <c r="I3115" s="4" t="s">
        <v>7</v>
      </c>
      <c r="J3115" s="35" t="s">
        <v>12</v>
      </c>
    </row>
    <row r="3116" spans="1:11" x14ac:dyDescent="0.25">
      <c r="A3116" s="15" t="s">
        <v>57</v>
      </c>
      <c r="B3116" s="16">
        <v>51</v>
      </c>
      <c r="C3116" s="15" t="s">
        <v>71</v>
      </c>
      <c r="D3116" t="str">
        <f t="shared" si="438"/>
        <v>Только BODYPUMP51Дополнительные весовые диски 1 кг</v>
      </c>
      <c r="E3116" s="42">
        <f>B3116</f>
        <v>51</v>
      </c>
      <c r="F3116" s="15">
        <f>12*5</f>
        <v>60</v>
      </c>
      <c r="G3116" s="182"/>
      <c r="H3116" s="4" t="s">
        <v>10</v>
      </c>
      <c r="I3116" s="4" t="s">
        <v>11</v>
      </c>
      <c r="J3116" s="36" t="s">
        <v>10</v>
      </c>
      <c r="K3116" s="43">
        <v>0.66666666666666663</v>
      </c>
    </row>
    <row r="3117" spans="1:11" x14ac:dyDescent="0.25">
      <c r="A3117" s="15" t="s">
        <v>57</v>
      </c>
      <c r="B3117" s="16">
        <v>51</v>
      </c>
      <c r="C3117" s="15" t="s">
        <v>72</v>
      </c>
      <c r="D3117" t="str">
        <f t="shared" si="438"/>
        <v>Только BODYPUMP51Дополнительные весовые диски 2,5 кг</v>
      </c>
      <c r="E3117" s="42">
        <f t="shared" ref="E3117:E3123" si="440">B3117</f>
        <v>51</v>
      </c>
      <c r="F3117" s="15">
        <v>60</v>
      </c>
      <c r="G3117" s="182"/>
      <c r="K3117" s="44">
        <v>1.3333333333333333</v>
      </c>
    </row>
    <row r="3118" spans="1:11" x14ac:dyDescent="0.25">
      <c r="A3118" s="15" t="s">
        <v>57</v>
      </c>
      <c r="B3118" s="16">
        <v>51</v>
      </c>
      <c r="C3118" s="15" t="s">
        <v>74</v>
      </c>
      <c r="D3118" t="str">
        <f t="shared" si="438"/>
        <v>Только BODYPUMP51Весовые диски 3,7 кг</v>
      </c>
      <c r="E3118" s="42">
        <f t="shared" si="440"/>
        <v>51</v>
      </c>
      <c r="F3118" s="15">
        <v>60</v>
      </c>
      <c r="G3118" s="182"/>
      <c r="H3118" s="9" t="s">
        <v>17</v>
      </c>
      <c r="K3118" s="44">
        <v>1</v>
      </c>
    </row>
    <row r="3119" spans="1:11" x14ac:dyDescent="0.25">
      <c r="A3119" s="15" t="s">
        <v>57</v>
      </c>
      <c r="B3119" s="16">
        <v>51</v>
      </c>
      <c r="C3119" s="15" t="s">
        <v>73</v>
      </c>
      <c r="D3119" t="str">
        <f t="shared" si="438"/>
        <v>Только BODYPUMP51Дополнительные весовые диски 5 кг</v>
      </c>
      <c r="E3119" s="42">
        <f t="shared" si="440"/>
        <v>51</v>
      </c>
      <c r="F3119" s="15">
        <v>60</v>
      </c>
      <c r="G3119" s="182"/>
      <c r="K3119" s="44">
        <v>1</v>
      </c>
    </row>
    <row r="3120" spans="1:11" x14ac:dyDescent="0.25">
      <c r="A3120" s="15" t="s">
        <v>57</v>
      </c>
      <c r="B3120" s="16">
        <v>51</v>
      </c>
      <c r="C3120" s="15" t="s">
        <v>75</v>
      </c>
      <c r="D3120" t="str">
        <f t="shared" si="438"/>
        <v>Только BODYPUMP51Весовые диски 7,5 кг</v>
      </c>
      <c r="E3120" s="42">
        <f t="shared" si="440"/>
        <v>51</v>
      </c>
      <c r="F3120" s="15">
        <v>60</v>
      </c>
      <c r="G3120" s="182"/>
      <c r="K3120" s="44">
        <v>1</v>
      </c>
    </row>
    <row r="3121" spans="1:11" x14ac:dyDescent="0.25">
      <c r="A3121" s="15" t="s">
        <v>57</v>
      </c>
      <c r="B3121" s="16">
        <v>51</v>
      </c>
      <c r="C3121" s="15" t="s">
        <v>76</v>
      </c>
      <c r="D3121" t="str">
        <f t="shared" si="438"/>
        <v>Только BODYPUMP51Весовые диски 10 кг</v>
      </c>
      <c r="E3121" s="42">
        <f t="shared" si="440"/>
        <v>51</v>
      </c>
      <c r="F3121" s="15">
        <v>60</v>
      </c>
      <c r="G3121" s="182"/>
      <c r="K3121" s="44">
        <v>1</v>
      </c>
    </row>
    <row r="3122" spans="1:11" x14ac:dyDescent="0.25">
      <c r="A3122" s="15" t="s">
        <v>57</v>
      </c>
      <c r="B3122" s="16">
        <v>51</v>
      </c>
      <c r="C3122" s="15" t="s">
        <v>81</v>
      </c>
      <c r="D3122" t="str">
        <f t="shared" si="438"/>
        <v xml:space="preserve">Только BODYPUMP51Степперы SMARTSTEP (и 4 подставки) x 1 на человека </v>
      </c>
      <c r="E3122" s="42">
        <f t="shared" si="440"/>
        <v>51</v>
      </c>
      <c r="F3122" s="15">
        <f>F3113</f>
        <v>60</v>
      </c>
      <c r="G3122" s="112"/>
      <c r="K3122" s="44"/>
    </row>
    <row r="3123" spans="1:11" s="10" customFormat="1" x14ac:dyDescent="0.25">
      <c r="A3123" s="15" t="s">
        <v>57</v>
      </c>
      <c r="B3123" s="16">
        <v>51</v>
      </c>
      <c r="C3123" s="18" t="s">
        <v>80</v>
      </c>
      <c r="D3123" t="str">
        <f t="shared" si="438"/>
        <v>Только BODYPUMP51Коврики MBX MAT</v>
      </c>
      <c r="E3123" s="42">
        <f t="shared" si="440"/>
        <v>51</v>
      </c>
      <c r="F3123" s="18">
        <f>F3113</f>
        <v>60</v>
      </c>
      <c r="G3123" s="27" t="s">
        <v>5</v>
      </c>
      <c r="H3123" s="11"/>
      <c r="I3123" s="11"/>
      <c r="J3123" s="34"/>
      <c r="K3123" s="44"/>
    </row>
    <row r="3124" spans="1:11" s="5" customFormat="1" x14ac:dyDescent="0.25">
      <c r="A3124" s="15" t="s">
        <v>57</v>
      </c>
      <c r="B3124" s="16">
        <v>51</v>
      </c>
      <c r="C3124" s="17" t="s">
        <v>88</v>
      </c>
      <c r="D3124" t="str">
        <f t="shared" si="438"/>
        <v>Только BODYPUMP51Держатели ковриков MBX MAT RACK</v>
      </c>
      <c r="E3124" s="91">
        <v>2</v>
      </c>
      <c r="F3124" s="17">
        <v>2</v>
      </c>
      <c r="G3124" s="28" t="s">
        <v>5</v>
      </c>
      <c r="H3124" s="6"/>
      <c r="I3124" s="6"/>
      <c r="J3124" s="37"/>
      <c r="K3124" s="43"/>
    </row>
    <row r="3125" spans="1:11" ht="15" customHeight="1" x14ac:dyDescent="0.25">
      <c r="A3125" s="15" t="s">
        <v>57</v>
      </c>
      <c r="B3125" s="16">
        <v>50</v>
      </c>
      <c r="C3125" s="15" t="s">
        <v>83</v>
      </c>
      <c r="D3125" t="str">
        <f t="shared" si="438"/>
        <v>Только BODYPUMP50Грифы SMARTBAR</v>
      </c>
      <c r="E3125" s="42">
        <f>B3125</f>
        <v>50</v>
      </c>
      <c r="F3125" s="15">
        <f>12*5</f>
        <v>60</v>
      </c>
      <c r="G3125" s="182" t="s">
        <v>13</v>
      </c>
      <c r="H3125" s="8" t="s">
        <v>7</v>
      </c>
      <c r="I3125" s="4" t="s">
        <v>11</v>
      </c>
      <c r="J3125" s="35" t="s">
        <v>11</v>
      </c>
    </row>
    <row r="3126" spans="1:11" x14ac:dyDescent="0.25">
      <c r="A3126" s="15" t="s">
        <v>57</v>
      </c>
      <c r="B3126" s="16">
        <v>50</v>
      </c>
      <c r="C3126" s="39" t="s">
        <v>82</v>
      </c>
      <c r="D3126" t="str">
        <f t="shared" si="438"/>
        <v>Только BODYPUMP50Наборы весовых дисков (2 x 1 кг + 2 x 2,5 кг + 2 x 5 кг)</v>
      </c>
      <c r="E3126" s="42">
        <f>B3126</f>
        <v>50</v>
      </c>
      <c r="F3126" s="15">
        <v>60</v>
      </c>
      <c r="G3126" s="182"/>
      <c r="H3126" s="8" t="s">
        <v>8</v>
      </c>
      <c r="I3126" s="4" t="s">
        <v>7</v>
      </c>
      <c r="J3126" s="35" t="s">
        <v>10</v>
      </c>
    </row>
    <row r="3127" spans="1:11" x14ac:dyDescent="0.25">
      <c r="A3127" s="15" t="s">
        <v>57</v>
      </c>
      <c r="B3127" s="16">
        <v>50</v>
      </c>
      <c r="C3127" s="15" t="s">
        <v>70</v>
      </c>
      <c r="D3127" t="str">
        <f t="shared" si="438"/>
        <v>Только BODYPUMP50Стойки</v>
      </c>
      <c r="E3127" s="42">
        <v>5</v>
      </c>
      <c r="F3127" s="15">
        <v>5</v>
      </c>
      <c r="G3127" s="182"/>
      <c r="H3127" s="8" t="s">
        <v>9</v>
      </c>
      <c r="I3127" s="4" t="s">
        <v>7</v>
      </c>
      <c r="J3127" s="35" t="s">
        <v>12</v>
      </c>
    </row>
    <row r="3128" spans="1:11" x14ac:dyDescent="0.25">
      <c r="A3128" s="15" t="s">
        <v>57</v>
      </c>
      <c r="B3128" s="16">
        <v>50</v>
      </c>
      <c r="C3128" s="15" t="s">
        <v>71</v>
      </c>
      <c r="D3128" t="str">
        <f t="shared" si="438"/>
        <v>Только BODYPUMP50Дополнительные весовые диски 1 кг</v>
      </c>
      <c r="E3128" s="42">
        <f>B3128</f>
        <v>50</v>
      </c>
      <c r="F3128" s="15">
        <f>12*5</f>
        <v>60</v>
      </c>
      <c r="G3128" s="182"/>
      <c r="H3128" s="4" t="s">
        <v>10</v>
      </c>
      <c r="I3128" s="4" t="s">
        <v>11</v>
      </c>
      <c r="J3128" s="36" t="s">
        <v>10</v>
      </c>
      <c r="K3128" s="43">
        <v>0.66666666666666663</v>
      </c>
    </row>
    <row r="3129" spans="1:11" x14ac:dyDescent="0.25">
      <c r="A3129" s="15" t="s">
        <v>57</v>
      </c>
      <c r="B3129" s="16">
        <v>50</v>
      </c>
      <c r="C3129" s="15" t="s">
        <v>72</v>
      </c>
      <c r="D3129" t="str">
        <f t="shared" si="438"/>
        <v>Только BODYPUMP50Дополнительные весовые диски 2,5 кг</v>
      </c>
      <c r="E3129" s="42">
        <f t="shared" ref="E3129:E3135" si="441">B3129</f>
        <v>50</v>
      </c>
      <c r="F3129" s="15">
        <v>60</v>
      </c>
      <c r="G3129" s="182"/>
      <c r="K3129" s="44">
        <v>1.3333333333333333</v>
      </c>
    </row>
    <row r="3130" spans="1:11" x14ac:dyDescent="0.25">
      <c r="A3130" s="15" t="s">
        <v>57</v>
      </c>
      <c r="B3130" s="16">
        <v>50</v>
      </c>
      <c r="C3130" s="15" t="s">
        <v>74</v>
      </c>
      <c r="D3130" t="str">
        <f t="shared" si="438"/>
        <v>Только BODYPUMP50Весовые диски 3,7 кг</v>
      </c>
      <c r="E3130" s="42">
        <f t="shared" si="441"/>
        <v>50</v>
      </c>
      <c r="F3130" s="15">
        <v>60</v>
      </c>
      <c r="G3130" s="182"/>
      <c r="H3130" s="9" t="s">
        <v>17</v>
      </c>
      <c r="K3130" s="44">
        <v>1</v>
      </c>
    </row>
    <row r="3131" spans="1:11" x14ac:dyDescent="0.25">
      <c r="A3131" s="15" t="s">
        <v>57</v>
      </c>
      <c r="B3131" s="16">
        <v>50</v>
      </c>
      <c r="C3131" s="15" t="s">
        <v>73</v>
      </c>
      <c r="D3131" t="str">
        <f t="shared" si="438"/>
        <v>Только BODYPUMP50Дополнительные весовые диски 5 кг</v>
      </c>
      <c r="E3131" s="42">
        <f t="shared" si="441"/>
        <v>50</v>
      </c>
      <c r="F3131" s="15">
        <v>60</v>
      </c>
      <c r="G3131" s="182"/>
      <c r="K3131" s="44">
        <v>1</v>
      </c>
    </row>
    <row r="3132" spans="1:11" x14ac:dyDescent="0.25">
      <c r="A3132" s="15" t="s">
        <v>57</v>
      </c>
      <c r="B3132" s="16">
        <v>50</v>
      </c>
      <c r="C3132" s="15" t="s">
        <v>75</v>
      </c>
      <c r="D3132" t="str">
        <f t="shared" si="438"/>
        <v>Только BODYPUMP50Весовые диски 7,5 кг</v>
      </c>
      <c r="E3132" s="42">
        <f t="shared" si="441"/>
        <v>50</v>
      </c>
      <c r="F3132" s="15">
        <v>60</v>
      </c>
      <c r="G3132" s="182"/>
      <c r="K3132" s="44">
        <v>1</v>
      </c>
    </row>
    <row r="3133" spans="1:11" x14ac:dyDescent="0.25">
      <c r="A3133" s="15" t="s">
        <v>57</v>
      </c>
      <c r="B3133" s="16">
        <v>50</v>
      </c>
      <c r="C3133" s="15" t="s">
        <v>76</v>
      </c>
      <c r="D3133" t="str">
        <f t="shared" si="438"/>
        <v>Только BODYPUMP50Весовые диски 10 кг</v>
      </c>
      <c r="E3133" s="42">
        <f t="shared" si="441"/>
        <v>50</v>
      </c>
      <c r="F3133" s="15">
        <v>60</v>
      </c>
      <c r="G3133" s="182"/>
      <c r="K3133" s="44">
        <v>1</v>
      </c>
    </row>
    <row r="3134" spans="1:11" x14ac:dyDescent="0.25">
      <c r="A3134" s="15" t="s">
        <v>57</v>
      </c>
      <c r="B3134" s="16">
        <v>50</v>
      </c>
      <c r="C3134" s="15" t="s">
        <v>81</v>
      </c>
      <c r="D3134" t="str">
        <f t="shared" si="438"/>
        <v xml:space="preserve">Только BODYPUMP50Степперы SMARTSTEP (и 4 подставки) x 1 на человека </v>
      </c>
      <c r="E3134" s="42">
        <f t="shared" si="441"/>
        <v>50</v>
      </c>
      <c r="F3134" s="15">
        <f>F3125</f>
        <v>60</v>
      </c>
      <c r="G3134" s="112"/>
      <c r="K3134" s="44"/>
    </row>
    <row r="3135" spans="1:11" s="10" customFormat="1" x14ac:dyDescent="0.25">
      <c r="A3135" s="15" t="s">
        <v>57</v>
      </c>
      <c r="B3135" s="16">
        <v>50</v>
      </c>
      <c r="C3135" s="18" t="s">
        <v>80</v>
      </c>
      <c r="D3135" t="str">
        <f t="shared" si="438"/>
        <v>Только BODYPUMP50Коврики MBX MAT</v>
      </c>
      <c r="E3135" s="42">
        <f t="shared" si="441"/>
        <v>50</v>
      </c>
      <c r="F3135" s="18">
        <f>F3125</f>
        <v>60</v>
      </c>
      <c r="G3135" s="27" t="s">
        <v>5</v>
      </c>
      <c r="H3135" s="11"/>
      <c r="I3135" s="11"/>
      <c r="J3135" s="34"/>
      <c r="K3135" s="44"/>
    </row>
    <row r="3136" spans="1:11" s="5" customFormat="1" x14ac:dyDescent="0.25">
      <c r="A3136" s="15" t="s">
        <v>57</v>
      </c>
      <c r="B3136" s="16">
        <v>50</v>
      </c>
      <c r="C3136" s="17" t="s">
        <v>88</v>
      </c>
      <c r="D3136" t="str">
        <f t="shared" si="438"/>
        <v>Только BODYPUMP50Держатели ковриков MBX MAT RACK</v>
      </c>
      <c r="E3136" s="91">
        <v>1</v>
      </c>
      <c r="F3136" s="17">
        <v>1</v>
      </c>
      <c r="G3136" s="28" t="s">
        <v>5</v>
      </c>
      <c r="H3136" s="6"/>
      <c r="I3136" s="6"/>
      <c r="J3136" s="37"/>
      <c r="K3136" s="43"/>
    </row>
    <row r="3137" spans="1:11" ht="15" customHeight="1" x14ac:dyDescent="0.25">
      <c r="A3137" s="15" t="s">
        <v>57</v>
      </c>
      <c r="B3137" s="16">
        <v>49</v>
      </c>
      <c r="C3137" s="15" t="s">
        <v>83</v>
      </c>
      <c r="D3137" t="str">
        <f t="shared" si="438"/>
        <v>Только BODYPUMP49Грифы SMARTBAR</v>
      </c>
      <c r="E3137" s="42">
        <f>B3137</f>
        <v>49</v>
      </c>
      <c r="F3137" s="15">
        <f>12*5</f>
        <v>60</v>
      </c>
      <c r="G3137" s="182" t="s">
        <v>13</v>
      </c>
      <c r="H3137" s="8" t="s">
        <v>7</v>
      </c>
      <c r="I3137" s="4" t="s">
        <v>11</v>
      </c>
      <c r="J3137" s="35" t="s">
        <v>11</v>
      </c>
    </row>
    <row r="3138" spans="1:11" x14ac:dyDescent="0.25">
      <c r="A3138" s="15" t="s">
        <v>57</v>
      </c>
      <c r="B3138" s="16">
        <v>49</v>
      </c>
      <c r="C3138" s="39" t="s">
        <v>82</v>
      </c>
      <c r="D3138" t="str">
        <f t="shared" si="438"/>
        <v>Только BODYPUMP49Наборы весовых дисков (2 x 1 кг + 2 x 2,5 кг + 2 x 5 кг)</v>
      </c>
      <c r="E3138" s="42">
        <f>B3138</f>
        <v>49</v>
      </c>
      <c r="F3138" s="15">
        <v>60</v>
      </c>
      <c r="G3138" s="182"/>
      <c r="H3138" s="8" t="s">
        <v>8</v>
      </c>
      <c r="I3138" s="4" t="s">
        <v>7</v>
      </c>
      <c r="J3138" s="35" t="s">
        <v>10</v>
      </c>
    </row>
    <row r="3139" spans="1:11" x14ac:dyDescent="0.25">
      <c r="A3139" s="15" t="s">
        <v>57</v>
      </c>
      <c r="B3139" s="16">
        <v>49</v>
      </c>
      <c r="C3139" s="15" t="s">
        <v>70</v>
      </c>
      <c r="D3139" t="str">
        <f t="shared" si="438"/>
        <v>Только BODYPUMP49Стойки</v>
      </c>
      <c r="E3139" s="42">
        <v>5</v>
      </c>
      <c r="F3139" s="15">
        <v>5</v>
      </c>
      <c r="G3139" s="182"/>
      <c r="H3139" s="8" t="s">
        <v>9</v>
      </c>
      <c r="I3139" s="4" t="s">
        <v>7</v>
      </c>
      <c r="J3139" s="35" t="s">
        <v>12</v>
      </c>
    </row>
    <row r="3140" spans="1:11" x14ac:dyDescent="0.25">
      <c r="A3140" s="15" t="s">
        <v>57</v>
      </c>
      <c r="B3140" s="16">
        <v>49</v>
      </c>
      <c r="C3140" s="15" t="s">
        <v>71</v>
      </c>
      <c r="D3140" t="str">
        <f t="shared" si="438"/>
        <v>Только BODYPUMP49Дополнительные весовые диски 1 кг</v>
      </c>
      <c r="E3140" s="42">
        <f>B3140</f>
        <v>49</v>
      </c>
      <c r="F3140" s="15">
        <f>12*5</f>
        <v>60</v>
      </c>
      <c r="G3140" s="182"/>
      <c r="H3140" s="4" t="s">
        <v>10</v>
      </c>
      <c r="I3140" s="4" t="s">
        <v>11</v>
      </c>
      <c r="J3140" s="36" t="s">
        <v>10</v>
      </c>
      <c r="K3140" s="43">
        <v>0.66666666666666663</v>
      </c>
    </row>
    <row r="3141" spans="1:11" x14ac:dyDescent="0.25">
      <c r="A3141" s="15" t="s">
        <v>57</v>
      </c>
      <c r="B3141" s="16">
        <v>49</v>
      </c>
      <c r="C3141" s="15" t="s">
        <v>72</v>
      </c>
      <c r="D3141" t="str">
        <f t="shared" si="438"/>
        <v>Только BODYPUMP49Дополнительные весовые диски 2,5 кг</v>
      </c>
      <c r="E3141" s="42">
        <f t="shared" ref="E3141:E3147" si="442">B3141</f>
        <v>49</v>
      </c>
      <c r="F3141" s="15">
        <v>60</v>
      </c>
      <c r="G3141" s="182"/>
      <c r="K3141" s="44">
        <v>1.3333333333333333</v>
      </c>
    </row>
    <row r="3142" spans="1:11" x14ac:dyDescent="0.25">
      <c r="A3142" s="15" t="s">
        <v>57</v>
      </c>
      <c r="B3142" s="16">
        <v>49</v>
      </c>
      <c r="C3142" s="15" t="s">
        <v>74</v>
      </c>
      <c r="D3142" t="str">
        <f t="shared" si="438"/>
        <v>Только BODYPUMP49Весовые диски 3,7 кг</v>
      </c>
      <c r="E3142" s="42">
        <f t="shared" si="442"/>
        <v>49</v>
      </c>
      <c r="F3142" s="15">
        <v>60</v>
      </c>
      <c r="G3142" s="182"/>
      <c r="H3142" s="9" t="s">
        <v>17</v>
      </c>
      <c r="K3142" s="44">
        <v>1</v>
      </c>
    </row>
    <row r="3143" spans="1:11" x14ac:dyDescent="0.25">
      <c r="A3143" s="15" t="s">
        <v>57</v>
      </c>
      <c r="B3143" s="16">
        <v>49</v>
      </c>
      <c r="C3143" s="15" t="s">
        <v>73</v>
      </c>
      <c r="D3143" t="str">
        <f t="shared" si="438"/>
        <v>Только BODYPUMP49Дополнительные весовые диски 5 кг</v>
      </c>
      <c r="E3143" s="42">
        <f t="shared" si="442"/>
        <v>49</v>
      </c>
      <c r="F3143" s="15">
        <v>60</v>
      </c>
      <c r="G3143" s="182"/>
      <c r="K3143" s="44">
        <v>1</v>
      </c>
    </row>
    <row r="3144" spans="1:11" x14ac:dyDescent="0.25">
      <c r="A3144" s="15" t="s">
        <v>57</v>
      </c>
      <c r="B3144" s="16">
        <v>49</v>
      </c>
      <c r="C3144" s="15" t="s">
        <v>75</v>
      </c>
      <c r="D3144" t="str">
        <f t="shared" si="438"/>
        <v>Только BODYPUMP49Весовые диски 7,5 кг</v>
      </c>
      <c r="E3144" s="42">
        <f t="shared" si="442"/>
        <v>49</v>
      </c>
      <c r="F3144" s="15">
        <v>60</v>
      </c>
      <c r="G3144" s="182"/>
      <c r="K3144" s="44">
        <v>1</v>
      </c>
    </row>
    <row r="3145" spans="1:11" x14ac:dyDescent="0.25">
      <c r="A3145" s="15" t="s">
        <v>57</v>
      </c>
      <c r="B3145" s="16">
        <v>49</v>
      </c>
      <c r="C3145" s="15" t="s">
        <v>76</v>
      </c>
      <c r="D3145" t="str">
        <f t="shared" si="438"/>
        <v>Только BODYPUMP49Весовые диски 10 кг</v>
      </c>
      <c r="E3145" s="42">
        <f t="shared" si="442"/>
        <v>49</v>
      </c>
      <c r="F3145" s="15">
        <v>60</v>
      </c>
      <c r="G3145" s="182"/>
      <c r="K3145" s="44">
        <v>1</v>
      </c>
    </row>
    <row r="3146" spans="1:11" x14ac:dyDescent="0.25">
      <c r="A3146" s="15" t="s">
        <v>57</v>
      </c>
      <c r="B3146" s="16">
        <v>49</v>
      </c>
      <c r="C3146" s="15" t="s">
        <v>81</v>
      </c>
      <c r="D3146" t="str">
        <f t="shared" si="438"/>
        <v xml:space="preserve">Только BODYPUMP49Степперы SMARTSTEP (и 4 подставки) x 1 на человека </v>
      </c>
      <c r="E3146" s="42">
        <f t="shared" si="442"/>
        <v>49</v>
      </c>
      <c r="F3146" s="15">
        <f>F3137</f>
        <v>60</v>
      </c>
      <c r="G3146" s="112"/>
      <c r="K3146" s="44"/>
    </row>
    <row r="3147" spans="1:11" s="10" customFormat="1" x14ac:dyDescent="0.25">
      <c r="A3147" s="15" t="s">
        <v>57</v>
      </c>
      <c r="B3147" s="16">
        <v>49</v>
      </c>
      <c r="C3147" s="18" t="s">
        <v>80</v>
      </c>
      <c r="D3147" t="str">
        <f t="shared" si="438"/>
        <v>Только BODYPUMP49Коврики MBX MAT</v>
      </c>
      <c r="E3147" s="42">
        <f t="shared" si="442"/>
        <v>49</v>
      </c>
      <c r="F3147" s="18">
        <f>F3137</f>
        <v>60</v>
      </c>
      <c r="G3147" s="27" t="s">
        <v>5</v>
      </c>
      <c r="H3147" s="11"/>
      <c r="I3147" s="11"/>
      <c r="J3147" s="34"/>
      <c r="K3147" s="44"/>
    </row>
    <row r="3148" spans="1:11" s="5" customFormat="1" x14ac:dyDescent="0.25">
      <c r="A3148" s="15" t="s">
        <v>57</v>
      </c>
      <c r="B3148" s="16">
        <v>49</v>
      </c>
      <c r="C3148" s="17" t="s">
        <v>88</v>
      </c>
      <c r="D3148" t="str">
        <f t="shared" si="438"/>
        <v>Только BODYPUMP49Держатели ковриков MBX MAT RACK</v>
      </c>
      <c r="E3148" s="91">
        <v>1</v>
      </c>
      <c r="F3148" s="17">
        <v>1</v>
      </c>
      <c r="G3148" s="28" t="s">
        <v>5</v>
      </c>
      <c r="H3148" s="6"/>
      <c r="I3148" s="6"/>
      <c r="J3148" s="37"/>
      <c r="K3148" s="43"/>
    </row>
    <row r="3149" spans="1:11" ht="15" customHeight="1" x14ac:dyDescent="0.25">
      <c r="A3149" s="19" t="s">
        <v>65</v>
      </c>
      <c r="B3149" s="20">
        <v>48</v>
      </c>
      <c r="C3149" s="19" t="s">
        <v>83</v>
      </c>
      <c r="D3149" s="62" t="str">
        <f t="shared" si="438"/>
        <v>Только GRIT STRENGTH48Грифы SMARTBAR</v>
      </c>
      <c r="E3149" s="61">
        <f>B3149</f>
        <v>48</v>
      </c>
      <c r="F3149" s="19">
        <v>48</v>
      </c>
      <c r="G3149" s="188" t="s">
        <v>25</v>
      </c>
      <c r="H3149" s="8" t="s">
        <v>8</v>
      </c>
      <c r="I3149" s="4" t="s">
        <v>7</v>
      </c>
      <c r="J3149" s="35" t="s">
        <v>8</v>
      </c>
    </row>
    <row r="3150" spans="1:11" x14ac:dyDescent="0.25">
      <c r="A3150" s="19" t="s">
        <v>65</v>
      </c>
      <c r="B3150" s="20">
        <v>48</v>
      </c>
      <c r="C3150" s="19" t="s">
        <v>81</v>
      </c>
      <c r="D3150" s="62" t="str">
        <f t="shared" si="438"/>
        <v xml:space="preserve">Только GRIT STRENGTH48Степперы SMARTSTEP (и 4 подставки) x 1 на человека </v>
      </c>
      <c r="E3150" s="61">
        <f>B3150</f>
        <v>48</v>
      </c>
      <c r="F3150" s="19">
        <v>48</v>
      </c>
      <c r="G3150" s="187"/>
      <c r="H3150" s="8">
        <v>7.5</v>
      </c>
      <c r="I3150" s="4">
        <v>2.5</v>
      </c>
      <c r="J3150" s="35">
        <v>7.5</v>
      </c>
    </row>
    <row r="3151" spans="1:11" x14ac:dyDescent="0.25">
      <c r="A3151" s="19" t="s">
        <v>65</v>
      </c>
      <c r="B3151" s="20">
        <v>48</v>
      </c>
      <c r="C3151" s="39" t="s">
        <v>70</v>
      </c>
      <c r="D3151" s="62" t="str">
        <f t="shared" si="438"/>
        <v>Только GRIT STRENGTH48Стойки</v>
      </c>
      <c r="E3151" s="61">
        <v>4</v>
      </c>
      <c r="F3151" s="19">
        <v>4</v>
      </c>
      <c r="G3151" s="187"/>
      <c r="H3151" s="8" t="s">
        <v>9</v>
      </c>
      <c r="I3151" s="4" t="s">
        <v>11</v>
      </c>
      <c r="J3151" s="35" t="s">
        <v>9</v>
      </c>
    </row>
    <row r="3152" spans="1:11" x14ac:dyDescent="0.25">
      <c r="A3152" s="19" t="s">
        <v>65</v>
      </c>
      <c r="B3152" s="20">
        <v>48</v>
      </c>
      <c r="C3152" s="39" t="s">
        <v>71</v>
      </c>
      <c r="D3152" s="62" t="str">
        <f t="shared" si="438"/>
        <v>Только GRIT STRENGTH48Дополнительные весовые диски 1 кг</v>
      </c>
      <c r="E3152" s="61">
        <f>B3152</f>
        <v>48</v>
      </c>
      <c r="F3152" s="19">
        <f>12*4</f>
        <v>48</v>
      </c>
      <c r="G3152" s="187"/>
      <c r="H3152" s="4" t="s">
        <v>10</v>
      </c>
      <c r="I3152" s="4" t="s">
        <v>11</v>
      </c>
      <c r="J3152" s="36" t="s">
        <v>10</v>
      </c>
      <c r="K3152" s="59">
        <f>F3152/$F$3149</f>
        <v>1</v>
      </c>
    </row>
    <row r="3153" spans="1:11" x14ac:dyDescent="0.25">
      <c r="A3153" s="19" t="s">
        <v>65</v>
      </c>
      <c r="B3153" s="20">
        <v>48</v>
      </c>
      <c r="C3153" s="39" t="s">
        <v>72</v>
      </c>
      <c r="D3153" s="62" t="str">
        <f t="shared" si="438"/>
        <v>Только GRIT STRENGTH48Дополнительные весовые диски 2,5 кг</v>
      </c>
      <c r="E3153" s="61">
        <f>E3152*3</f>
        <v>144</v>
      </c>
      <c r="F3153" s="19">
        <f>12*12</f>
        <v>144</v>
      </c>
      <c r="G3153" s="187"/>
      <c r="H3153" s="9" t="s">
        <v>18</v>
      </c>
      <c r="K3153" s="59">
        <f t="shared" ref="K3153:K3157" si="443">F3153/$F$3149</f>
        <v>3</v>
      </c>
    </row>
    <row r="3154" spans="1:11" x14ac:dyDescent="0.25">
      <c r="A3154" s="19" t="s">
        <v>65</v>
      </c>
      <c r="B3154" s="20">
        <v>48</v>
      </c>
      <c r="C3154" s="39" t="s">
        <v>74</v>
      </c>
      <c r="D3154" s="62" t="str">
        <f t="shared" si="438"/>
        <v>Только GRIT STRENGTH48Весовые диски 3,7 кг</v>
      </c>
      <c r="E3154" s="61">
        <f>B3154*2</f>
        <v>96</v>
      </c>
      <c r="F3154" s="19">
        <f>8*12</f>
        <v>96</v>
      </c>
      <c r="G3154" s="187"/>
      <c r="K3154" s="59">
        <f t="shared" si="443"/>
        <v>2</v>
      </c>
    </row>
    <row r="3155" spans="1:11" x14ac:dyDescent="0.25">
      <c r="A3155" s="19" t="s">
        <v>65</v>
      </c>
      <c r="B3155" s="20">
        <v>48</v>
      </c>
      <c r="C3155" s="39" t="s">
        <v>73</v>
      </c>
      <c r="D3155" s="62" t="str">
        <f t="shared" si="438"/>
        <v>Только GRIT STRENGTH48Дополнительные весовые диски 5 кг</v>
      </c>
      <c r="E3155" s="61">
        <f t="shared" ref="E3155:E3157" si="444">B3155*2</f>
        <v>96</v>
      </c>
      <c r="F3155" s="19">
        <f>8*12</f>
        <v>96</v>
      </c>
      <c r="G3155" s="187"/>
      <c r="K3155" s="59">
        <f t="shared" si="443"/>
        <v>2</v>
      </c>
    </row>
    <row r="3156" spans="1:11" x14ac:dyDescent="0.25">
      <c r="A3156" s="19" t="s">
        <v>65</v>
      </c>
      <c r="B3156" s="20">
        <v>48</v>
      </c>
      <c r="C3156" s="39" t="s">
        <v>75</v>
      </c>
      <c r="D3156" s="62" t="str">
        <f t="shared" si="438"/>
        <v>Только GRIT STRENGTH48Весовые диски 7,5 кг</v>
      </c>
      <c r="E3156" s="61">
        <f t="shared" si="444"/>
        <v>96</v>
      </c>
      <c r="F3156" s="19">
        <f>8*12</f>
        <v>96</v>
      </c>
      <c r="G3156" s="187"/>
      <c r="K3156" s="59">
        <f t="shared" si="443"/>
        <v>2</v>
      </c>
    </row>
    <row r="3157" spans="1:11" s="5" customFormat="1" x14ac:dyDescent="0.25">
      <c r="A3157" s="19" t="s">
        <v>65</v>
      </c>
      <c r="B3157" s="20">
        <v>48</v>
      </c>
      <c r="C3157" s="39" t="s">
        <v>76</v>
      </c>
      <c r="D3157" s="62" t="str">
        <f t="shared" si="438"/>
        <v>Только GRIT STRENGTH48Весовые диски 10 кг</v>
      </c>
      <c r="E3157" s="61">
        <f t="shared" si="444"/>
        <v>96</v>
      </c>
      <c r="F3157" s="23">
        <f>8*12</f>
        <v>96</v>
      </c>
      <c r="G3157" s="189"/>
      <c r="H3157" s="6"/>
      <c r="I3157" s="6"/>
      <c r="J3157" s="37"/>
      <c r="K3157" s="59">
        <f t="shared" si="443"/>
        <v>2</v>
      </c>
    </row>
    <row r="3158" spans="1:11" ht="15" customHeight="1" x14ac:dyDescent="0.25">
      <c r="A3158" s="19" t="s">
        <v>65</v>
      </c>
      <c r="B3158" s="20">
        <v>47</v>
      </c>
      <c r="C3158" s="19" t="s">
        <v>83</v>
      </c>
      <c r="D3158" s="62" t="str">
        <f t="shared" si="438"/>
        <v>Только GRIT STRENGTH47Грифы SMARTBAR</v>
      </c>
      <c r="E3158" s="61">
        <f>B3158</f>
        <v>47</v>
      </c>
      <c r="F3158" s="19">
        <v>48</v>
      </c>
      <c r="G3158" s="188" t="s">
        <v>25</v>
      </c>
      <c r="H3158" s="8" t="s">
        <v>8</v>
      </c>
      <c r="I3158" s="4" t="s">
        <v>7</v>
      </c>
      <c r="J3158" s="35" t="s">
        <v>8</v>
      </c>
    </row>
    <row r="3159" spans="1:11" x14ac:dyDescent="0.25">
      <c r="A3159" s="19" t="s">
        <v>65</v>
      </c>
      <c r="B3159" s="20">
        <v>47</v>
      </c>
      <c r="C3159" s="19" t="s">
        <v>81</v>
      </c>
      <c r="D3159" s="62" t="str">
        <f t="shared" si="438"/>
        <v xml:space="preserve">Только GRIT STRENGTH47Степперы SMARTSTEP (и 4 подставки) x 1 на человека </v>
      </c>
      <c r="E3159" s="61">
        <f>B3159</f>
        <v>47</v>
      </c>
      <c r="F3159" s="19">
        <v>48</v>
      </c>
      <c r="G3159" s="187"/>
      <c r="H3159" s="8"/>
      <c r="I3159" s="4"/>
      <c r="J3159" s="35"/>
    </row>
    <row r="3160" spans="1:11" x14ac:dyDescent="0.25">
      <c r="A3160" s="19" t="s">
        <v>65</v>
      </c>
      <c r="B3160" s="20">
        <v>47</v>
      </c>
      <c r="C3160" s="39" t="s">
        <v>70</v>
      </c>
      <c r="D3160" s="62" t="str">
        <f t="shared" si="438"/>
        <v>Только GRIT STRENGTH47Стойки</v>
      </c>
      <c r="E3160" s="61">
        <v>4</v>
      </c>
      <c r="F3160" s="19">
        <v>4</v>
      </c>
      <c r="G3160" s="187"/>
      <c r="H3160" s="8" t="s">
        <v>9</v>
      </c>
      <c r="I3160" s="4" t="s">
        <v>11</v>
      </c>
      <c r="J3160" s="35" t="s">
        <v>9</v>
      </c>
    </row>
    <row r="3161" spans="1:11" x14ac:dyDescent="0.25">
      <c r="A3161" s="19" t="s">
        <v>65</v>
      </c>
      <c r="B3161" s="20">
        <v>47</v>
      </c>
      <c r="C3161" s="39" t="s">
        <v>71</v>
      </c>
      <c r="D3161" s="62" t="str">
        <f t="shared" si="438"/>
        <v>Только GRIT STRENGTH47Дополнительные весовые диски 1 кг</v>
      </c>
      <c r="E3161" s="61">
        <f>B3161</f>
        <v>47</v>
      </c>
      <c r="F3161" s="19">
        <f t="shared" ref="F3161" si="445">12*4</f>
        <v>48</v>
      </c>
      <c r="G3161" s="187"/>
      <c r="H3161" s="4" t="s">
        <v>10</v>
      </c>
      <c r="I3161" s="4" t="s">
        <v>11</v>
      </c>
      <c r="J3161" s="36" t="s">
        <v>10</v>
      </c>
      <c r="K3161" s="59">
        <f>F3161/$F$437</f>
        <v>1.3333333333333333</v>
      </c>
    </row>
    <row r="3162" spans="1:11" x14ac:dyDescent="0.25">
      <c r="A3162" s="19" t="s">
        <v>65</v>
      </c>
      <c r="B3162" s="20">
        <v>47</v>
      </c>
      <c r="C3162" s="39" t="s">
        <v>72</v>
      </c>
      <c r="D3162" s="62" t="str">
        <f t="shared" si="438"/>
        <v>Только GRIT STRENGTH47Дополнительные весовые диски 2,5 кг</v>
      </c>
      <c r="E3162" s="61">
        <f>E3161*3</f>
        <v>141</v>
      </c>
      <c r="F3162" s="19">
        <f t="shared" ref="F3162" si="446">12*12</f>
        <v>144</v>
      </c>
      <c r="G3162" s="187"/>
      <c r="H3162" s="9" t="s">
        <v>18</v>
      </c>
      <c r="K3162" s="59">
        <f t="shared" ref="K3162:K3166" si="447">F3162/$F$437</f>
        <v>4</v>
      </c>
    </row>
    <row r="3163" spans="1:11" x14ac:dyDescent="0.25">
      <c r="A3163" s="19" t="s">
        <v>65</v>
      </c>
      <c r="B3163" s="20">
        <v>47</v>
      </c>
      <c r="C3163" s="39" t="s">
        <v>74</v>
      </c>
      <c r="D3163" s="62" t="str">
        <f t="shared" si="438"/>
        <v>Только GRIT STRENGTH47Весовые диски 3,7 кг</v>
      </c>
      <c r="E3163" s="61">
        <f>B3163*2</f>
        <v>94</v>
      </c>
      <c r="F3163" s="19">
        <f t="shared" ref="F3163:F3166" si="448">8*12</f>
        <v>96</v>
      </c>
      <c r="G3163" s="187"/>
      <c r="K3163" s="59">
        <f t="shared" si="447"/>
        <v>2.6666666666666665</v>
      </c>
    </row>
    <row r="3164" spans="1:11" x14ac:dyDescent="0.25">
      <c r="A3164" s="19" t="s">
        <v>65</v>
      </c>
      <c r="B3164" s="20">
        <v>47</v>
      </c>
      <c r="C3164" s="39" t="s">
        <v>73</v>
      </c>
      <c r="D3164" s="62" t="str">
        <f t="shared" si="438"/>
        <v>Только GRIT STRENGTH47Дополнительные весовые диски 5 кг</v>
      </c>
      <c r="E3164" s="61">
        <f t="shared" ref="E3164:E3166" si="449">B3164*2</f>
        <v>94</v>
      </c>
      <c r="F3164" s="19">
        <f t="shared" si="448"/>
        <v>96</v>
      </c>
      <c r="G3164" s="187"/>
      <c r="K3164" s="59">
        <f t="shared" si="447"/>
        <v>2.6666666666666665</v>
      </c>
    </row>
    <row r="3165" spans="1:11" x14ac:dyDescent="0.25">
      <c r="A3165" s="19" t="s">
        <v>65</v>
      </c>
      <c r="B3165" s="20">
        <v>47</v>
      </c>
      <c r="C3165" s="39" t="s">
        <v>75</v>
      </c>
      <c r="D3165" s="62" t="str">
        <f t="shared" si="438"/>
        <v>Только GRIT STRENGTH47Весовые диски 7,5 кг</v>
      </c>
      <c r="E3165" s="61">
        <f t="shared" si="449"/>
        <v>94</v>
      </c>
      <c r="F3165" s="19">
        <f t="shared" si="448"/>
        <v>96</v>
      </c>
      <c r="G3165" s="187"/>
      <c r="K3165" s="59">
        <f t="shared" si="447"/>
        <v>2.6666666666666665</v>
      </c>
    </row>
    <row r="3166" spans="1:11" s="5" customFormat="1" x14ac:dyDescent="0.25">
      <c r="A3166" s="19" t="s">
        <v>65</v>
      </c>
      <c r="B3166" s="20">
        <v>47</v>
      </c>
      <c r="C3166" s="39" t="s">
        <v>76</v>
      </c>
      <c r="D3166" s="62" t="str">
        <f t="shared" ref="D3166:D3229" si="450">A3166&amp;B3166&amp;C3166</f>
        <v>Только GRIT STRENGTH47Весовые диски 10 кг</v>
      </c>
      <c r="E3166" s="61">
        <f t="shared" si="449"/>
        <v>94</v>
      </c>
      <c r="F3166" s="23">
        <f t="shared" si="448"/>
        <v>96</v>
      </c>
      <c r="G3166" s="189"/>
      <c r="H3166" s="6"/>
      <c r="I3166" s="6"/>
      <c r="J3166" s="37"/>
      <c r="K3166" s="59">
        <f t="shared" si="447"/>
        <v>2.6666666666666665</v>
      </c>
    </row>
    <row r="3167" spans="1:11" ht="15" customHeight="1" x14ac:dyDescent="0.25">
      <c r="A3167" s="19" t="s">
        <v>65</v>
      </c>
      <c r="B3167" s="20">
        <v>46</v>
      </c>
      <c r="C3167" s="19" t="s">
        <v>83</v>
      </c>
      <c r="D3167" s="62" t="str">
        <f t="shared" si="450"/>
        <v>Только GRIT STRENGTH46Грифы SMARTBAR</v>
      </c>
      <c r="E3167" s="61">
        <f>B3167</f>
        <v>46</v>
      </c>
      <c r="F3167" s="19">
        <v>48</v>
      </c>
      <c r="G3167" s="188" t="s">
        <v>25</v>
      </c>
      <c r="H3167" s="8" t="s">
        <v>8</v>
      </c>
      <c r="I3167" s="4" t="s">
        <v>7</v>
      </c>
      <c r="J3167" s="35" t="s">
        <v>8</v>
      </c>
    </row>
    <row r="3168" spans="1:11" x14ac:dyDescent="0.25">
      <c r="A3168" s="19" t="s">
        <v>65</v>
      </c>
      <c r="B3168" s="20">
        <v>46</v>
      </c>
      <c r="C3168" s="19" t="s">
        <v>81</v>
      </c>
      <c r="D3168" s="62" t="str">
        <f t="shared" si="450"/>
        <v xml:space="preserve">Только GRIT STRENGTH46Степперы SMARTSTEP (и 4 подставки) x 1 на человека </v>
      </c>
      <c r="E3168" s="61">
        <f>B3168</f>
        <v>46</v>
      </c>
      <c r="F3168" s="19">
        <v>48</v>
      </c>
      <c r="G3168" s="187"/>
      <c r="H3168" s="8"/>
      <c r="I3168" s="4"/>
      <c r="J3168" s="35"/>
    </row>
    <row r="3169" spans="1:11" x14ac:dyDescent="0.25">
      <c r="A3169" s="19" t="s">
        <v>65</v>
      </c>
      <c r="B3169" s="20">
        <v>46</v>
      </c>
      <c r="C3169" s="39" t="s">
        <v>70</v>
      </c>
      <c r="D3169" s="62" t="str">
        <f t="shared" si="450"/>
        <v>Только GRIT STRENGTH46Стойки</v>
      </c>
      <c r="E3169" s="61">
        <v>4</v>
      </c>
      <c r="F3169" s="19">
        <v>4</v>
      </c>
      <c r="G3169" s="187"/>
      <c r="H3169" s="8" t="s">
        <v>9</v>
      </c>
      <c r="I3169" s="4" t="s">
        <v>11</v>
      </c>
      <c r="J3169" s="35" t="s">
        <v>9</v>
      </c>
    </row>
    <row r="3170" spans="1:11" x14ac:dyDescent="0.25">
      <c r="A3170" s="19" t="s">
        <v>65</v>
      </c>
      <c r="B3170" s="20">
        <v>46</v>
      </c>
      <c r="C3170" s="39" t="s">
        <v>71</v>
      </c>
      <c r="D3170" s="62" t="str">
        <f t="shared" si="450"/>
        <v>Только GRIT STRENGTH46Дополнительные весовые диски 1 кг</v>
      </c>
      <c r="E3170" s="61">
        <f>B3170</f>
        <v>46</v>
      </c>
      <c r="F3170" s="19">
        <f t="shared" ref="F3170" si="451">12*4</f>
        <v>48</v>
      </c>
      <c r="G3170" s="187"/>
      <c r="H3170" s="4" t="s">
        <v>10</v>
      </c>
      <c r="I3170" s="4" t="s">
        <v>11</v>
      </c>
      <c r="J3170" s="36" t="s">
        <v>10</v>
      </c>
      <c r="K3170" s="59">
        <f>F3170/$F$437</f>
        <v>1.3333333333333333</v>
      </c>
    </row>
    <row r="3171" spans="1:11" x14ac:dyDescent="0.25">
      <c r="A3171" s="19" t="s">
        <v>65</v>
      </c>
      <c r="B3171" s="20">
        <v>46</v>
      </c>
      <c r="C3171" s="39" t="s">
        <v>72</v>
      </c>
      <c r="D3171" s="62" t="str">
        <f t="shared" si="450"/>
        <v>Только GRIT STRENGTH46Дополнительные весовые диски 2,5 кг</v>
      </c>
      <c r="E3171" s="61">
        <f>E3170*3</f>
        <v>138</v>
      </c>
      <c r="F3171" s="19">
        <f t="shared" ref="F3171" si="452">12*12</f>
        <v>144</v>
      </c>
      <c r="G3171" s="187"/>
      <c r="H3171" s="9" t="s">
        <v>18</v>
      </c>
      <c r="K3171" s="59">
        <f t="shared" ref="K3171:K3175" si="453">F3171/$F$437</f>
        <v>4</v>
      </c>
    </row>
    <row r="3172" spans="1:11" x14ac:dyDescent="0.25">
      <c r="A3172" s="19" t="s">
        <v>65</v>
      </c>
      <c r="B3172" s="20">
        <v>46</v>
      </c>
      <c r="C3172" s="39" t="s">
        <v>74</v>
      </c>
      <c r="D3172" s="62" t="str">
        <f t="shared" si="450"/>
        <v>Только GRIT STRENGTH46Весовые диски 3,7 кг</v>
      </c>
      <c r="E3172" s="61">
        <f>B3172*2</f>
        <v>92</v>
      </c>
      <c r="F3172" s="19">
        <f t="shared" ref="F3172:F3175" si="454">8*12</f>
        <v>96</v>
      </c>
      <c r="G3172" s="187"/>
      <c r="K3172" s="59">
        <f t="shared" si="453"/>
        <v>2.6666666666666665</v>
      </c>
    </row>
    <row r="3173" spans="1:11" x14ac:dyDescent="0.25">
      <c r="A3173" s="19" t="s">
        <v>65</v>
      </c>
      <c r="B3173" s="20">
        <v>46</v>
      </c>
      <c r="C3173" s="39" t="s">
        <v>73</v>
      </c>
      <c r="D3173" s="62" t="str">
        <f t="shared" si="450"/>
        <v>Только GRIT STRENGTH46Дополнительные весовые диски 5 кг</v>
      </c>
      <c r="E3173" s="61">
        <f t="shared" ref="E3173:E3175" si="455">B3173*2</f>
        <v>92</v>
      </c>
      <c r="F3173" s="19">
        <f t="shared" si="454"/>
        <v>96</v>
      </c>
      <c r="G3173" s="187"/>
      <c r="K3173" s="59">
        <f t="shared" si="453"/>
        <v>2.6666666666666665</v>
      </c>
    </row>
    <row r="3174" spans="1:11" x14ac:dyDescent="0.25">
      <c r="A3174" s="19" t="s">
        <v>65</v>
      </c>
      <c r="B3174" s="20">
        <v>46</v>
      </c>
      <c r="C3174" s="39" t="s">
        <v>75</v>
      </c>
      <c r="D3174" s="62" t="str">
        <f t="shared" si="450"/>
        <v>Только GRIT STRENGTH46Весовые диски 7,5 кг</v>
      </c>
      <c r="E3174" s="61">
        <f t="shared" si="455"/>
        <v>92</v>
      </c>
      <c r="F3174" s="19">
        <f t="shared" si="454"/>
        <v>96</v>
      </c>
      <c r="G3174" s="187"/>
      <c r="K3174" s="59">
        <f t="shared" si="453"/>
        <v>2.6666666666666665</v>
      </c>
    </row>
    <row r="3175" spans="1:11" s="5" customFormat="1" x14ac:dyDescent="0.25">
      <c r="A3175" s="19" t="s">
        <v>65</v>
      </c>
      <c r="B3175" s="20">
        <v>46</v>
      </c>
      <c r="C3175" s="39" t="s">
        <v>76</v>
      </c>
      <c r="D3175" s="62" t="str">
        <f t="shared" si="450"/>
        <v>Только GRIT STRENGTH46Весовые диски 10 кг</v>
      </c>
      <c r="E3175" s="61">
        <f t="shared" si="455"/>
        <v>92</v>
      </c>
      <c r="F3175" s="23">
        <f t="shared" si="454"/>
        <v>96</v>
      </c>
      <c r="G3175" s="189"/>
      <c r="H3175" s="6"/>
      <c r="I3175" s="6"/>
      <c r="J3175" s="37"/>
      <c r="K3175" s="59">
        <f t="shared" si="453"/>
        <v>2.6666666666666665</v>
      </c>
    </row>
    <row r="3176" spans="1:11" ht="15" customHeight="1" x14ac:dyDescent="0.25">
      <c r="A3176" s="19" t="s">
        <v>65</v>
      </c>
      <c r="B3176" s="20">
        <v>45</v>
      </c>
      <c r="C3176" s="19" t="s">
        <v>83</v>
      </c>
      <c r="D3176" s="62" t="str">
        <f t="shared" si="450"/>
        <v>Только GRIT STRENGTH45Грифы SMARTBAR</v>
      </c>
      <c r="E3176" s="61">
        <f>B3176</f>
        <v>45</v>
      </c>
      <c r="F3176" s="19">
        <v>48</v>
      </c>
      <c r="G3176" s="188" t="s">
        <v>25</v>
      </c>
      <c r="H3176" s="8" t="s">
        <v>8</v>
      </c>
      <c r="I3176" s="4" t="s">
        <v>7</v>
      </c>
      <c r="J3176" s="35" t="s">
        <v>8</v>
      </c>
    </row>
    <row r="3177" spans="1:11" x14ac:dyDescent="0.25">
      <c r="A3177" s="19" t="s">
        <v>65</v>
      </c>
      <c r="B3177" s="20">
        <v>45</v>
      </c>
      <c r="C3177" s="19" t="s">
        <v>81</v>
      </c>
      <c r="D3177" s="62" t="str">
        <f t="shared" si="450"/>
        <v xml:space="preserve">Только GRIT STRENGTH45Степперы SMARTSTEP (и 4 подставки) x 1 на человека </v>
      </c>
      <c r="E3177" s="61">
        <f>B3177</f>
        <v>45</v>
      </c>
      <c r="F3177" s="19">
        <v>48</v>
      </c>
      <c r="G3177" s="187"/>
      <c r="H3177" s="8"/>
      <c r="I3177" s="4"/>
      <c r="J3177" s="35"/>
    </row>
    <row r="3178" spans="1:11" x14ac:dyDescent="0.25">
      <c r="A3178" s="19" t="s">
        <v>65</v>
      </c>
      <c r="B3178" s="20">
        <v>45</v>
      </c>
      <c r="C3178" s="39" t="s">
        <v>70</v>
      </c>
      <c r="D3178" s="62" t="str">
        <f t="shared" si="450"/>
        <v>Только GRIT STRENGTH45Стойки</v>
      </c>
      <c r="E3178" s="61">
        <v>4</v>
      </c>
      <c r="F3178" s="19">
        <v>4</v>
      </c>
      <c r="G3178" s="187"/>
      <c r="H3178" s="8" t="s">
        <v>9</v>
      </c>
      <c r="I3178" s="4" t="s">
        <v>11</v>
      </c>
      <c r="J3178" s="35" t="s">
        <v>9</v>
      </c>
    </row>
    <row r="3179" spans="1:11" x14ac:dyDescent="0.25">
      <c r="A3179" s="19" t="s">
        <v>65</v>
      </c>
      <c r="B3179" s="20">
        <v>45</v>
      </c>
      <c r="C3179" s="39" t="s">
        <v>71</v>
      </c>
      <c r="D3179" s="62" t="str">
        <f t="shared" si="450"/>
        <v>Только GRIT STRENGTH45Дополнительные весовые диски 1 кг</v>
      </c>
      <c r="E3179" s="61">
        <f>B3179</f>
        <v>45</v>
      </c>
      <c r="F3179" s="19">
        <f t="shared" ref="F3179" si="456">12*4</f>
        <v>48</v>
      </c>
      <c r="G3179" s="187"/>
      <c r="H3179" s="4" t="s">
        <v>10</v>
      </c>
      <c r="I3179" s="4" t="s">
        <v>11</v>
      </c>
      <c r="J3179" s="36" t="s">
        <v>10</v>
      </c>
      <c r="K3179" s="59">
        <f>F3179/$F$437</f>
        <v>1.3333333333333333</v>
      </c>
    </row>
    <row r="3180" spans="1:11" x14ac:dyDescent="0.25">
      <c r="A3180" s="19" t="s">
        <v>65</v>
      </c>
      <c r="B3180" s="20">
        <v>45</v>
      </c>
      <c r="C3180" s="39" t="s">
        <v>72</v>
      </c>
      <c r="D3180" s="62" t="str">
        <f t="shared" si="450"/>
        <v>Только GRIT STRENGTH45Дополнительные весовые диски 2,5 кг</v>
      </c>
      <c r="E3180" s="61">
        <f>E3179*3</f>
        <v>135</v>
      </c>
      <c r="F3180" s="19">
        <f t="shared" ref="F3180" si="457">12*12</f>
        <v>144</v>
      </c>
      <c r="G3180" s="187"/>
      <c r="H3180" s="9" t="s">
        <v>18</v>
      </c>
      <c r="K3180" s="59">
        <f t="shared" ref="K3180:K3184" si="458">F3180/$F$437</f>
        <v>4</v>
      </c>
    </row>
    <row r="3181" spans="1:11" x14ac:dyDescent="0.25">
      <c r="A3181" s="19" t="s">
        <v>65</v>
      </c>
      <c r="B3181" s="20">
        <v>45</v>
      </c>
      <c r="C3181" s="39" t="s">
        <v>74</v>
      </c>
      <c r="D3181" s="62" t="str">
        <f t="shared" si="450"/>
        <v>Только GRIT STRENGTH45Весовые диски 3,7 кг</v>
      </c>
      <c r="E3181" s="61">
        <f>B3181*2</f>
        <v>90</v>
      </c>
      <c r="F3181" s="19">
        <f t="shared" ref="F3181:F3184" si="459">8*12</f>
        <v>96</v>
      </c>
      <c r="G3181" s="187"/>
      <c r="K3181" s="59">
        <f t="shared" si="458"/>
        <v>2.6666666666666665</v>
      </c>
    </row>
    <row r="3182" spans="1:11" x14ac:dyDescent="0.25">
      <c r="A3182" s="19" t="s">
        <v>65</v>
      </c>
      <c r="B3182" s="20">
        <v>45</v>
      </c>
      <c r="C3182" s="39" t="s">
        <v>73</v>
      </c>
      <c r="D3182" s="62" t="str">
        <f t="shared" si="450"/>
        <v>Только GRIT STRENGTH45Дополнительные весовые диски 5 кг</v>
      </c>
      <c r="E3182" s="61">
        <f t="shared" ref="E3182:E3184" si="460">B3182*2</f>
        <v>90</v>
      </c>
      <c r="F3182" s="19">
        <f t="shared" si="459"/>
        <v>96</v>
      </c>
      <c r="G3182" s="187"/>
      <c r="K3182" s="59">
        <f t="shared" si="458"/>
        <v>2.6666666666666665</v>
      </c>
    </row>
    <row r="3183" spans="1:11" x14ac:dyDescent="0.25">
      <c r="A3183" s="19" t="s">
        <v>65</v>
      </c>
      <c r="B3183" s="20">
        <v>45</v>
      </c>
      <c r="C3183" s="39" t="s">
        <v>75</v>
      </c>
      <c r="D3183" s="62" t="str">
        <f t="shared" si="450"/>
        <v>Только GRIT STRENGTH45Весовые диски 7,5 кг</v>
      </c>
      <c r="E3183" s="61">
        <f t="shared" si="460"/>
        <v>90</v>
      </c>
      <c r="F3183" s="19">
        <f t="shared" si="459"/>
        <v>96</v>
      </c>
      <c r="G3183" s="187"/>
      <c r="K3183" s="59">
        <f t="shared" si="458"/>
        <v>2.6666666666666665</v>
      </c>
    </row>
    <row r="3184" spans="1:11" s="5" customFormat="1" x14ac:dyDescent="0.25">
      <c r="A3184" s="19" t="s">
        <v>65</v>
      </c>
      <c r="B3184" s="20">
        <v>45</v>
      </c>
      <c r="C3184" s="39" t="s">
        <v>76</v>
      </c>
      <c r="D3184" s="62" t="str">
        <f t="shared" si="450"/>
        <v>Только GRIT STRENGTH45Весовые диски 10 кг</v>
      </c>
      <c r="E3184" s="61">
        <f t="shared" si="460"/>
        <v>90</v>
      </c>
      <c r="F3184" s="23">
        <f t="shared" si="459"/>
        <v>96</v>
      </c>
      <c r="G3184" s="189"/>
      <c r="H3184" s="6"/>
      <c r="I3184" s="6"/>
      <c r="J3184" s="37"/>
      <c r="K3184" s="59">
        <f t="shared" si="458"/>
        <v>2.6666666666666665</v>
      </c>
    </row>
    <row r="3185" spans="1:11" ht="15" customHeight="1" x14ac:dyDescent="0.25">
      <c r="A3185" s="19" t="s">
        <v>65</v>
      </c>
      <c r="B3185" s="20">
        <v>44</v>
      </c>
      <c r="C3185" s="19" t="s">
        <v>83</v>
      </c>
      <c r="D3185" s="62" t="str">
        <f t="shared" si="450"/>
        <v>Только GRIT STRENGTH44Грифы SMARTBAR</v>
      </c>
      <c r="E3185" s="61">
        <f>B3185</f>
        <v>44</v>
      </c>
      <c r="F3185" s="19">
        <v>48</v>
      </c>
      <c r="G3185" s="188" t="s">
        <v>25</v>
      </c>
      <c r="H3185" s="8" t="s">
        <v>8</v>
      </c>
      <c r="I3185" s="4" t="s">
        <v>7</v>
      </c>
      <c r="J3185" s="35" t="s">
        <v>8</v>
      </c>
    </row>
    <row r="3186" spans="1:11" x14ac:dyDescent="0.25">
      <c r="A3186" s="19" t="s">
        <v>65</v>
      </c>
      <c r="B3186" s="20">
        <v>44</v>
      </c>
      <c r="C3186" s="19" t="s">
        <v>81</v>
      </c>
      <c r="D3186" s="62" t="str">
        <f t="shared" si="450"/>
        <v xml:space="preserve">Только GRIT STRENGTH44Степперы SMARTSTEP (и 4 подставки) x 1 на человека </v>
      </c>
      <c r="E3186" s="61">
        <f>B3186</f>
        <v>44</v>
      </c>
      <c r="F3186" s="19">
        <v>48</v>
      </c>
      <c r="G3186" s="187"/>
      <c r="H3186" s="8"/>
      <c r="I3186" s="4"/>
      <c r="J3186" s="35"/>
    </row>
    <row r="3187" spans="1:11" x14ac:dyDescent="0.25">
      <c r="A3187" s="19" t="s">
        <v>65</v>
      </c>
      <c r="B3187" s="20">
        <v>44</v>
      </c>
      <c r="C3187" s="39" t="s">
        <v>70</v>
      </c>
      <c r="D3187" s="62" t="str">
        <f t="shared" si="450"/>
        <v>Только GRIT STRENGTH44Стойки</v>
      </c>
      <c r="E3187" s="61">
        <v>4</v>
      </c>
      <c r="F3187" s="19">
        <v>4</v>
      </c>
      <c r="G3187" s="187"/>
      <c r="H3187" s="8" t="s">
        <v>9</v>
      </c>
      <c r="I3187" s="4" t="s">
        <v>11</v>
      </c>
      <c r="J3187" s="35" t="s">
        <v>9</v>
      </c>
    </row>
    <row r="3188" spans="1:11" x14ac:dyDescent="0.25">
      <c r="A3188" s="19" t="s">
        <v>65</v>
      </c>
      <c r="B3188" s="20">
        <v>44</v>
      </c>
      <c r="C3188" s="39" t="s">
        <v>71</v>
      </c>
      <c r="D3188" s="62" t="str">
        <f t="shared" si="450"/>
        <v>Только GRIT STRENGTH44Дополнительные весовые диски 1 кг</v>
      </c>
      <c r="E3188" s="61">
        <f>B3188</f>
        <v>44</v>
      </c>
      <c r="F3188" s="19">
        <f t="shared" ref="F3188" si="461">12*4</f>
        <v>48</v>
      </c>
      <c r="G3188" s="187"/>
      <c r="H3188" s="4" t="s">
        <v>10</v>
      </c>
      <c r="I3188" s="4" t="s">
        <v>11</v>
      </c>
      <c r="J3188" s="36" t="s">
        <v>10</v>
      </c>
      <c r="K3188" s="59">
        <f>F3188/$F$437</f>
        <v>1.3333333333333333</v>
      </c>
    </row>
    <row r="3189" spans="1:11" x14ac:dyDescent="0.25">
      <c r="A3189" s="19" t="s">
        <v>65</v>
      </c>
      <c r="B3189" s="20">
        <v>44</v>
      </c>
      <c r="C3189" s="39" t="s">
        <v>72</v>
      </c>
      <c r="D3189" s="62" t="str">
        <f t="shared" si="450"/>
        <v>Только GRIT STRENGTH44Дополнительные весовые диски 2,5 кг</v>
      </c>
      <c r="E3189" s="61">
        <f>E3188*3</f>
        <v>132</v>
      </c>
      <c r="F3189" s="19">
        <f t="shared" ref="F3189" si="462">12*12</f>
        <v>144</v>
      </c>
      <c r="G3189" s="187"/>
      <c r="H3189" s="9" t="s">
        <v>18</v>
      </c>
      <c r="K3189" s="59">
        <f t="shared" ref="K3189:K3193" si="463">F3189/$F$437</f>
        <v>4</v>
      </c>
    </row>
    <row r="3190" spans="1:11" x14ac:dyDescent="0.25">
      <c r="A3190" s="19" t="s">
        <v>65</v>
      </c>
      <c r="B3190" s="20">
        <v>44</v>
      </c>
      <c r="C3190" s="39" t="s">
        <v>74</v>
      </c>
      <c r="D3190" s="62" t="str">
        <f t="shared" si="450"/>
        <v>Только GRIT STRENGTH44Весовые диски 3,7 кг</v>
      </c>
      <c r="E3190" s="61">
        <f>B3190*2</f>
        <v>88</v>
      </c>
      <c r="F3190" s="19">
        <f t="shared" ref="F3190:F3193" si="464">8*12</f>
        <v>96</v>
      </c>
      <c r="G3190" s="187"/>
      <c r="K3190" s="59">
        <f t="shared" si="463"/>
        <v>2.6666666666666665</v>
      </c>
    </row>
    <row r="3191" spans="1:11" x14ac:dyDescent="0.25">
      <c r="A3191" s="19" t="s">
        <v>65</v>
      </c>
      <c r="B3191" s="20">
        <v>44</v>
      </c>
      <c r="C3191" s="39" t="s">
        <v>73</v>
      </c>
      <c r="D3191" s="62" t="str">
        <f t="shared" si="450"/>
        <v>Только GRIT STRENGTH44Дополнительные весовые диски 5 кг</v>
      </c>
      <c r="E3191" s="61">
        <f t="shared" ref="E3191:E3193" si="465">B3191*2</f>
        <v>88</v>
      </c>
      <c r="F3191" s="19">
        <f t="shared" si="464"/>
        <v>96</v>
      </c>
      <c r="G3191" s="187"/>
      <c r="K3191" s="59">
        <f t="shared" si="463"/>
        <v>2.6666666666666665</v>
      </c>
    </row>
    <row r="3192" spans="1:11" x14ac:dyDescent="0.25">
      <c r="A3192" s="19" t="s">
        <v>65</v>
      </c>
      <c r="B3192" s="20">
        <v>44</v>
      </c>
      <c r="C3192" s="39" t="s">
        <v>75</v>
      </c>
      <c r="D3192" s="62" t="str">
        <f t="shared" si="450"/>
        <v>Только GRIT STRENGTH44Весовые диски 7,5 кг</v>
      </c>
      <c r="E3192" s="61">
        <f t="shared" si="465"/>
        <v>88</v>
      </c>
      <c r="F3192" s="19">
        <f t="shared" si="464"/>
        <v>96</v>
      </c>
      <c r="G3192" s="187"/>
      <c r="K3192" s="59">
        <f t="shared" si="463"/>
        <v>2.6666666666666665</v>
      </c>
    </row>
    <row r="3193" spans="1:11" s="5" customFormat="1" x14ac:dyDescent="0.25">
      <c r="A3193" s="19" t="s">
        <v>65</v>
      </c>
      <c r="B3193" s="20">
        <v>44</v>
      </c>
      <c r="C3193" s="39" t="s">
        <v>76</v>
      </c>
      <c r="D3193" s="62" t="str">
        <f t="shared" si="450"/>
        <v>Только GRIT STRENGTH44Весовые диски 10 кг</v>
      </c>
      <c r="E3193" s="61">
        <f t="shared" si="465"/>
        <v>88</v>
      </c>
      <c r="F3193" s="23">
        <f t="shared" si="464"/>
        <v>96</v>
      </c>
      <c r="G3193" s="189"/>
      <c r="H3193" s="6"/>
      <c r="I3193" s="6"/>
      <c r="J3193" s="37"/>
      <c r="K3193" s="59">
        <f t="shared" si="463"/>
        <v>2.6666666666666665</v>
      </c>
    </row>
    <row r="3194" spans="1:11" ht="15" customHeight="1" x14ac:dyDescent="0.25">
      <c r="A3194" s="19" t="s">
        <v>65</v>
      </c>
      <c r="B3194" s="20">
        <v>43</v>
      </c>
      <c r="C3194" s="19" t="s">
        <v>83</v>
      </c>
      <c r="D3194" s="62" t="str">
        <f t="shared" si="450"/>
        <v>Только GRIT STRENGTH43Грифы SMARTBAR</v>
      </c>
      <c r="E3194" s="61">
        <f>B3194</f>
        <v>43</v>
      </c>
      <c r="F3194" s="19">
        <v>48</v>
      </c>
      <c r="G3194" s="188" t="s">
        <v>25</v>
      </c>
      <c r="H3194" s="8" t="s">
        <v>8</v>
      </c>
      <c r="I3194" s="4" t="s">
        <v>7</v>
      </c>
      <c r="J3194" s="35" t="s">
        <v>8</v>
      </c>
    </row>
    <row r="3195" spans="1:11" x14ac:dyDescent="0.25">
      <c r="A3195" s="19" t="s">
        <v>65</v>
      </c>
      <c r="B3195" s="20">
        <v>43</v>
      </c>
      <c r="C3195" s="19" t="s">
        <v>81</v>
      </c>
      <c r="D3195" s="62" t="str">
        <f t="shared" si="450"/>
        <v xml:space="preserve">Только GRIT STRENGTH43Степперы SMARTSTEP (и 4 подставки) x 1 на человека </v>
      </c>
      <c r="E3195" s="61">
        <f>B3195</f>
        <v>43</v>
      </c>
      <c r="F3195" s="19">
        <v>48</v>
      </c>
      <c r="G3195" s="187"/>
      <c r="H3195" s="8"/>
      <c r="I3195" s="4"/>
      <c r="J3195" s="35"/>
    </row>
    <row r="3196" spans="1:11" x14ac:dyDescent="0.25">
      <c r="A3196" s="19" t="s">
        <v>65</v>
      </c>
      <c r="B3196" s="20">
        <v>43</v>
      </c>
      <c r="C3196" s="39" t="s">
        <v>70</v>
      </c>
      <c r="D3196" s="62" t="str">
        <f t="shared" si="450"/>
        <v>Только GRIT STRENGTH43Стойки</v>
      </c>
      <c r="E3196" s="61">
        <v>4</v>
      </c>
      <c r="F3196" s="19">
        <v>4</v>
      </c>
      <c r="G3196" s="187"/>
      <c r="H3196" s="8" t="s">
        <v>9</v>
      </c>
      <c r="I3196" s="4" t="s">
        <v>11</v>
      </c>
      <c r="J3196" s="35" t="s">
        <v>9</v>
      </c>
    </row>
    <row r="3197" spans="1:11" x14ac:dyDescent="0.25">
      <c r="A3197" s="19" t="s">
        <v>65</v>
      </c>
      <c r="B3197" s="20">
        <v>43</v>
      </c>
      <c r="C3197" s="39" t="s">
        <v>71</v>
      </c>
      <c r="D3197" s="62" t="str">
        <f t="shared" si="450"/>
        <v>Только GRIT STRENGTH43Дополнительные весовые диски 1 кг</v>
      </c>
      <c r="E3197" s="61">
        <f>B3197</f>
        <v>43</v>
      </c>
      <c r="F3197" s="19">
        <f t="shared" ref="F3197" si="466">12*4</f>
        <v>48</v>
      </c>
      <c r="G3197" s="187"/>
      <c r="H3197" s="4" t="s">
        <v>10</v>
      </c>
      <c r="I3197" s="4" t="s">
        <v>11</v>
      </c>
      <c r="J3197" s="36" t="s">
        <v>10</v>
      </c>
      <c r="K3197" s="59">
        <f>F3197/$F$437</f>
        <v>1.3333333333333333</v>
      </c>
    </row>
    <row r="3198" spans="1:11" x14ac:dyDescent="0.25">
      <c r="A3198" s="19" t="s">
        <v>65</v>
      </c>
      <c r="B3198" s="20">
        <v>43</v>
      </c>
      <c r="C3198" s="39" t="s">
        <v>72</v>
      </c>
      <c r="D3198" s="62" t="str">
        <f t="shared" si="450"/>
        <v>Только GRIT STRENGTH43Дополнительные весовые диски 2,5 кг</v>
      </c>
      <c r="E3198" s="61">
        <f>E3197*3</f>
        <v>129</v>
      </c>
      <c r="F3198" s="19">
        <f t="shared" ref="F3198" si="467">12*12</f>
        <v>144</v>
      </c>
      <c r="G3198" s="187"/>
      <c r="H3198" s="9" t="s">
        <v>18</v>
      </c>
      <c r="K3198" s="59">
        <f t="shared" ref="K3198:K3202" si="468">F3198/$F$437</f>
        <v>4</v>
      </c>
    </row>
    <row r="3199" spans="1:11" x14ac:dyDescent="0.25">
      <c r="A3199" s="19" t="s">
        <v>65</v>
      </c>
      <c r="B3199" s="20">
        <v>43</v>
      </c>
      <c r="C3199" s="39" t="s">
        <v>74</v>
      </c>
      <c r="D3199" s="62" t="str">
        <f t="shared" si="450"/>
        <v>Только GRIT STRENGTH43Весовые диски 3,7 кг</v>
      </c>
      <c r="E3199" s="61">
        <f>B3199*2</f>
        <v>86</v>
      </c>
      <c r="F3199" s="19">
        <f t="shared" ref="F3199:F3202" si="469">8*12</f>
        <v>96</v>
      </c>
      <c r="G3199" s="187"/>
      <c r="K3199" s="59">
        <f t="shared" si="468"/>
        <v>2.6666666666666665</v>
      </c>
    </row>
    <row r="3200" spans="1:11" x14ac:dyDescent="0.25">
      <c r="A3200" s="19" t="s">
        <v>65</v>
      </c>
      <c r="B3200" s="20">
        <v>43</v>
      </c>
      <c r="C3200" s="39" t="s">
        <v>73</v>
      </c>
      <c r="D3200" s="62" t="str">
        <f t="shared" si="450"/>
        <v>Только GRIT STRENGTH43Дополнительные весовые диски 5 кг</v>
      </c>
      <c r="E3200" s="61">
        <f t="shared" ref="E3200:E3202" si="470">B3200*2</f>
        <v>86</v>
      </c>
      <c r="F3200" s="19">
        <f t="shared" si="469"/>
        <v>96</v>
      </c>
      <c r="G3200" s="187"/>
      <c r="K3200" s="59">
        <f t="shared" si="468"/>
        <v>2.6666666666666665</v>
      </c>
    </row>
    <row r="3201" spans="1:11" x14ac:dyDescent="0.25">
      <c r="A3201" s="19" t="s">
        <v>65</v>
      </c>
      <c r="B3201" s="20">
        <v>43</v>
      </c>
      <c r="C3201" s="39" t="s">
        <v>75</v>
      </c>
      <c r="D3201" s="62" t="str">
        <f t="shared" si="450"/>
        <v>Только GRIT STRENGTH43Весовые диски 7,5 кг</v>
      </c>
      <c r="E3201" s="61">
        <f t="shared" si="470"/>
        <v>86</v>
      </c>
      <c r="F3201" s="19">
        <f t="shared" si="469"/>
        <v>96</v>
      </c>
      <c r="G3201" s="187"/>
      <c r="K3201" s="59">
        <f t="shared" si="468"/>
        <v>2.6666666666666665</v>
      </c>
    </row>
    <row r="3202" spans="1:11" s="5" customFormat="1" x14ac:dyDescent="0.25">
      <c r="A3202" s="19" t="s">
        <v>65</v>
      </c>
      <c r="B3202" s="20">
        <v>43</v>
      </c>
      <c r="C3202" s="39" t="s">
        <v>76</v>
      </c>
      <c r="D3202" s="62" t="str">
        <f t="shared" si="450"/>
        <v>Только GRIT STRENGTH43Весовые диски 10 кг</v>
      </c>
      <c r="E3202" s="61">
        <f t="shared" si="470"/>
        <v>86</v>
      </c>
      <c r="F3202" s="23">
        <f t="shared" si="469"/>
        <v>96</v>
      </c>
      <c r="G3202" s="189"/>
      <c r="H3202" s="6"/>
      <c r="I3202" s="6"/>
      <c r="J3202" s="37"/>
      <c r="K3202" s="59">
        <f t="shared" si="468"/>
        <v>2.6666666666666665</v>
      </c>
    </row>
    <row r="3203" spans="1:11" ht="15" customHeight="1" x14ac:dyDescent="0.25">
      <c r="A3203" s="19" t="s">
        <v>65</v>
      </c>
      <c r="B3203" s="20">
        <v>42</v>
      </c>
      <c r="C3203" s="19" t="s">
        <v>83</v>
      </c>
      <c r="D3203" s="62" t="str">
        <f t="shared" si="450"/>
        <v>Только GRIT STRENGTH42Грифы SMARTBAR</v>
      </c>
      <c r="E3203" s="61">
        <f>B3203</f>
        <v>42</v>
      </c>
      <c r="F3203" s="19">
        <v>48</v>
      </c>
      <c r="G3203" s="188" t="s">
        <v>25</v>
      </c>
      <c r="H3203" s="8" t="s">
        <v>8</v>
      </c>
      <c r="I3203" s="4" t="s">
        <v>7</v>
      </c>
      <c r="J3203" s="35" t="s">
        <v>8</v>
      </c>
    </row>
    <row r="3204" spans="1:11" x14ac:dyDescent="0.25">
      <c r="A3204" s="19" t="s">
        <v>65</v>
      </c>
      <c r="B3204" s="20">
        <v>42</v>
      </c>
      <c r="C3204" s="19" t="s">
        <v>81</v>
      </c>
      <c r="D3204" s="62" t="str">
        <f t="shared" si="450"/>
        <v xml:space="preserve">Только GRIT STRENGTH42Степперы SMARTSTEP (и 4 подставки) x 1 на человека </v>
      </c>
      <c r="E3204" s="61">
        <f>B3204</f>
        <v>42</v>
      </c>
      <c r="F3204" s="19">
        <v>48</v>
      </c>
      <c r="G3204" s="187"/>
      <c r="H3204" s="8"/>
      <c r="I3204" s="4"/>
      <c r="J3204" s="35"/>
    </row>
    <row r="3205" spans="1:11" x14ac:dyDescent="0.25">
      <c r="A3205" s="19" t="s">
        <v>65</v>
      </c>
      <c r="B3205" s="20">
        <v>42</v>
      </c>
      <c r="C3205" s="39" t="s">
        <v>70</v>
      </c>
      <c r="D3205" s="62" t="str">
        <f t="shared" si="450"/>
        <v>Только GRIT STRENGTH42Стойки</v>
      </c>
      <c r="E3205" s="61">
        <v>4</v>
      </c>
      <c r="F3205" s="19">
        <v>4</v>
      </c>
      <c r="G3205" s="187"/>
      <c r="H3205" s="8" t="s">
        <v>9</v>
      </c>
      <c r="I3205" s="4" t="s">
        <v>11</v>
      </c>
      <c r="J3205" s="35" t="s">
        <v>9</v>
      </c>
    </row>
    <row r="3206" spans="1:11" x14ac:dyDescent="0.25">
      <c r="A3206" s="19" t="s">
        <v>65</v>
      </c>
      <c r="B3206" s="20">
        <v>42</v>
      </c>
      <c r="C3206" s="39" t="s">
        <v>71</v>
      </c>
      <c r="D3206" s="62" t="str">
        <f t="shared" si="450"/>
        <v>Только GRIT STRENGTH42Дополнительные весовые диски 1 кг</v>
      </c>
      <c r="E3206" s="61">
        <f>B3206</f>
        <v>42</v>
      </c>
      <c r="F3206" s="19">
        <f t="shared" ref="F3206" si="471">12*4</f>
        <v>48</v>
      </c>
      <c r="G3206" s="187"/>
      <c r="H3206" s="4" t="s">
        <v>10</v>
      </c>
      <c r="I3206" s="4" t="s">
        <v>11</v>
      </c>
      <c r="J3206" s="36" t="s">
        <v>10</v>
      </c>
      <c r="K3206" s="59">
        <f>F3206/$F$437</f>
        <v>1.3333333333333333</v>
      </c>
    </row>
    <row r="3207" spans="1:11" x14ac:dyDescent="0.25">
      <c r="A3207" s="19" t="s">
        <v>65</v>
      </c>
      <c r="B3207" s="20">
        <v>42</v>
      </c>
      <c r="C3207" s="39" t="s">
        <v>72</v>
      </c>
      <c r="D3207" s="62" t="str">
        <f t="shared" si="450"/>
        <v>Только GRIT STRENGTH42Дополнительные весовые диски 2,5 кг</v>
      </c>
      <c r="E3207" s="61">
        <f>E3206*3</f>
        <v>126</v>
      </c>
      <c r="F3207" s="19">
        <f t="shared" ref="F3207" si="472">12*12</f>
        <v>144</v>
      </c>
      <c r="G3207" s="187"/>
      <c r="H3207" s="9" t="s">
        <v>18</v>
      </c>
      <c r="K3207" s="59">
        <f t="shared" ref="K3207:K3211" si="473">F3207/$F$437</f>
        <v>4</v>
      </c>
    </row>
    <row r="3208" spans="1:11" x14ac:dyDescent="0.25">
      <c r="A3208" s="19" t="s">
        <v>65</v>
      </c>
      <c r="B3208" s="20">
        <v>42</v>
      </c>
      <c r="C3208" s="39" t="s">
        <v>74</v>
      </c>
      <c r="D3208" s="62" t="str">
        <f t="shared" si="450"/>
        <v>Только GRIT STRENGTH42Весовые диски 3,7 кг</v>
      </c>
      <c r="E3208" s="61">
        <f>B3208*2</f>
        <v>84</v>
      </c>
      <c r="F3208" s="19">
        <f t="shared" ref="F3208:F3211" si="474">8*12</f>
        <v>96</v>
      </c>
      <c r="G3208" s="187"/>
      <c r="K3208" s="59">
        <f t="shared" si="473"/>
        <v>2.6666666666666665</v>
      </c>
    </row>
    <row r="3209" spans="1:11" x14ac:dyDescent="0.25">
      <c r="A3209" s="19" t="s">
        <v>65</v>
      </c>
      <c r="B3209" s="20">
        <v>42</v>
      </c>
      <c r="C3209" s="39" t="s">
        <v>73</v>
      </c>
      <c r="D3209" s="62" t="str">
        <f t="shared" si="450"/>
        <v>Только GRIT STRENGTH42Дополнительные весовые диски 5 кг</v>
      </c>
      <c r="E3209" s="61">
        <f t="shared" ref="E3209:E3211" si="475">B3209*2</f>
        <v>84</v>
      </c>
      <c r="F3209" s="19">
        <f t="shared" si="474"/>
        <v>96</v>
      </c>
      <c r="G3209" s="187"/>
      <c r="K3209" s="59">
        <f t="shared" si="473"/>
        <v>2.6666666666666665</v>
      </c>
    </row>
    <row r="3210" spans="1:11" x14ac:dyDescent="0.25">
      <c r="A3210" s="19" t="s">
        <v>65</v>
      </c>
      <c r="B3210" s="20">
        <v>42</v>
      </c>
      <c r="C3210" s="39" t="s">
        <v>75</v>
      </c>
      <c r="D3210" s="62" t="str">
        <f t="shared" si="450"/>
        <v>Только GRIT STRENGTH42Весовые диски 7,5 кг</v>
      </c>
      <c r="E3210" s="61">
        <f t="shared" si="475"/>
        <v>84</v>
      </c>
      <c r="F3210" s="19">
        <f t="shared" si="474"/>
        <v>96</v>
      </c>
      <c r="G3210" s="187"/>
      <c r="K3210" s="59">
        <f t="shared" si="473"/>
        <v>2.6666666666666665</v>
      </c>
    </row>
    <row r="3211" spans="1:11" s="5" customFormat="1" x14ac:dyDescent="0.25">
      <c r="A3211" s="19" t="s">
        <v>65</v>
      </c>
      <c r="B3211" s="20">
        <v>42</v>
      </c>
      <c r="C3211" s="39" t="s">
        <v>76</v>
      </c>
      <c r="D3211" s="62" t="str">
        <f t="shared" si="450"/>
        <v>Только GRIT STRENGTH42Весовые диски 10 кг</v>
      </c>
      <c r="E3211" s="61">
        <f t="shared" si="475"/>
        <v>84</v>
      </c>
      <c r="F3211" s="23">
        <f t="shared" si="474"/>
        <v>96</v>
      </c>
      <c r="G3211" s="189"/>
      <c r="H3211" s="6"/>
      <c r="I3211" s="6"/>
      <c r="J3211" s="37"/>
      <c r="K3211" s="59">
        <f t="shared" si="473"/>
        <v>2.6666666666666665</v>
      </c>
    </row>
    <row r="3212" spans="1:11" ht="15" customHeight="1" x14ac:dyDescent="0.25">
      <c r="A3212" s="19" t="s">
        <v>65</v>
      </c>
      <c r="B3212" s="20">
        <v>41</v>
      </c>
      <c r="C3212" s="19" t="s">
        <v>83</v>
      </c>
      <c r="D3212" s="62" t="str">
        <f t="shared" si="450"/>
        <v>Только GRIT STRENGTH41Грифы SMARTBAR</v>
      </c>
      <c r="E3212" s="61">
        <f>B3212</f>
        <v>41</v>
      </c>
      <c r="F3212" s="19">
        <v>48</v>
      </c>
      <c r="G3212" s="188" t="s">
        <v>25</v>
      </c>
      <c r="H3212" s="8" t="s">
        <v>8</v>
      </c>
      <c r="I3212" s="4" t="s">
        <v>7</v>
      </c>
      <c r="J3212" s="35" t="s">
        <v>8</v>
      </c>
    </row>
    <row r="3213" spans="1:11" x14ac:dyDescent="0.25">
      <c r="A3213" s="19" t="s">
        <v>65</v>
      </c>
      <c r="B3213" s="20">
        <v>41</v>
      </c>
      <c r="C3213" s="19" t="s">
        <v>81</v>
      </c>
      <c r="D3213" s="62" t="str">
        <f t="shared" si="450"/>
        <v xml:space="preserve">Только GRIT STRENGTH41Степперы SMARTSTEP (и 4 подставки) x 1 на человека </v>
      </c>
      <c r="E3213" s="61">
        <f>B3213</f>
        <v>41</v>
      </c>
      <c r="F3213" s="19">
        <v>48</v>
      </c>
      <c r="G3213" s="187"/>
      <c r="H3213" s="8"/>
      <c r="I3213" s="4"/>
      <c r="J3213" s="35"/>
    </row>
    <row r="3214" spans="1:11" x14ac:dyDescent="0.25">
      <c r="A3214" s="19" t="s">
        <v>65</v>
      </c>
      <c r="B3214" s="20">
        <v>41</v>
      </c>
      <c r="C3214" s="39" t="s">
        <v>70</v>
      </c>
      <c r="D3214" s="62" t="str">
        <f t="shared" si="450"/>
        <v>Только GRIT STRENGTH41Стойки</v>
      </c>
      <c r="E3214" s="61">
        <v>4</v>
      </c>
      <c r="F3214" s="19">
        <v>4</v>
      </c>
      <c r="G3214" s="187"/>
      <c r="H3214" s="8" t="s">
        <v>9</v>
      </c>
      <c r="I3214" s="4" t="s">
        <v>11</v>
      </c>
      <c r="J3214" s="35" t="s">
        <v>9</v>
      </c>
    </row>
    <row r="3215" spans="1:11" x14ac:dyDescent="0.25">
      <c r="A3215" s="19" t="s">
        <v>65</v>
      </c>
      <c r="B3215" s="20">
        <v>41</v>
      </c>
      <c r="C3215" s="39" t="s">
        <v>71</v>
      </c>
      <c r="D3215" s="62" t="str">
        <f t="shared" si="450"/>
        <v>Только GRIT STRENGTH41Дополнительные весовые диски 1 кг</v>
      </c>
      <c r="E3215" s="61">
        <f>B3215</f>
        <v>41</v>
      </c>
      <c r="F3215" s="19">
        <f t="shared" ref="F3215" si="476">12*4</f>
        <v>48</v>
      </c>
      <c r="G3215" s="187"/>
      <c r="H3215" s="4" t="s">
        <v>10</v>
      </c>
      <c r="I3215" s="4" t="s">
        <v>11</v>
      </c>
      <c r="J3215" s="36" t="s">
        <v>10</v>
      </c>
      <c r="K3215" s="59">
        <f>F3215/$F$437</f>
        <v>1.3333333333333333</v>
      </c>
    </row>
    <row r="3216" spans="1:11" x14ac:dyDescent="0.25">
      <c r="A3216" s="19" t="s">
        <v>65</v>
      </c>
      <c r="B3216" s="20">
        <v>41</v>
      </c>
      <c r="C3216" s="39" t="s">
        <v>72</v>
      </c>
      <c r="D3216" s="62" t="str">
        <f t="shared" si="450"/>
        <v>Только GRIT STRENGTH41Дополнительные весовые диски 2,5 кг</v>
      </c>
      <c r="E3216" s="61">
        <f>E3215*3</f>
        <v>123</v>
      </c>
      <c r="F3216" s="19">
        <f t="shared" ref="F3216" si="477">12*12</f>
        <v>144</v>
      </c>
      <c r="G3216" s="187"/>
      <c r="H3216" s="9" t="s">
        <v>18</v>
      </c>
      <c r="K3216" s="59">
        <f t="shared" ref="K3216:K3220" si="478">F3216/$F$437</f>
        <v>4</v>
      </c>
    </row>
    <row r="3217" spans="1:11" x14ac:dyDescent="0.25">
      <c r="A3217" s="19" t="s">
        <v>65</v>
      </c>
      <c r="B3217" s="20">
        <v>41</v>
      </c>
      <c r="C3217" s="39" t="s">
        <v>74</v>
      </c>
      <c r="D3217" s="62" t="str">
        <f t="shared" si="450"/>
        <v>Только GRIT STRENGTH41Весовые диски 3,7 кг</v>
      </c>
      <c r="E3217" s="61">
        <f>B3217*2</f>
        <v>82</v>
      </c>
      <c r="F3217" s="19">
        <f t="shared" ref="F3217:F3220" si="479">8*12</f>
        <v>96</v>
      </c>
      <c r="G3217" s="187"/>
      <c r="K3217" s="59">
        <f t="shared" si="478"/>
        <v>2.6666666666666665</v>
      </c>
    </row>
    <row r="3218" spans="1:11" x14ac:dyDescent="0.25">
      <c r="A3218" s="19" t="s">
        <v>65</v>
      </c>
      <c r="B3218" s="20">
        <v>41</v>
      </c>
      <c r="C3218" s="39" t="s">
        <v>73</v>
      </c>
      <c r="D3218" s="62" t="str">
        <f t="shared" si="450"/>
        <v>Только GRIT STRENGTH41Дополнительные весовые диски 5 кг</v>
      </c>
      <c r="E3218" s="61">
        <f t="shared" ref="E3218:E3220" si="480">B3218*2</f>
        <v>82</v>
      </c>
      <c r="F3218" s="19">
        <f t="shared" si="479"/>
        <v>96</v>
      </c>
      <c r="G3218" s="187"/>
      <c r="K3218" s="59">
        <f t="shared" si="478"/>
        <v>2.6666666666666665</v>
      </c>
    </row>
    <row r="3219" spans="1:11" x14ac:dyDescent="0.25">
      <c r="A3219" s="19" t="s">
        <v>65</v>
      </c>
      <c r="B3219" s="20">
        <v>41</v>
      </c>
      <c r="C3219" s="39" t="s">
        <v>75</v>
      </c>
      <c r="D3219" s="62" t="str">
        <f t="shared" si="450"/>
        <v>Только GRIT STRENGTH41Весовые диски 7,5 кг</v>
      </c>
      <c r="E3219" s="61">
        <f t="shared" si="480"/>
        <v>82</v>
      </c>
      <c r="F3219" s="19">
        <f t="shared" si="479"/>
        <v>96</v>
      </c>
      <c r="G3219" s="187"/>
      <c r="K3219" s="59">
        <f t="shared" si="478"/>
        <v>2.6666666666666665</v>
      </c>
    </row>
    <row r="3220" spans="1:11" s="5" customFormat="1" x14ac:dyDescent="0.25">
      <c r="A3220" s="19" t="s">
        <v>65</v>
      </c>
      <c r="B3220" s="20">
        <v>41</v>
      </c>
      <c r="C3220" s="39" t="s">
        <v>76</v>
      </c>
      <c r="D3220" s="62" t="str">
        <f t="shared" si="450"/>
        <v>Только GRIT STRENGTH41Весовые диски 10 кг</v>
      </c>
      <c r="E3220" s="61">
        <f t="shared" si="480"/>
        <v>82</v>
      </c>
      <c r="F3220" s="23">
        <f t="shared" si="479"/>
        <v>96</v>
      </c>
      <c r="G3220" s="189"/>
      <c r="H3220" s="6"/>
      <c r="I3220" s="6"/>
      <c r="J3220" s="37"/>
      <c r="K3220" s="59">
        <f t="shared" si="478"/>
        <v>2.6666666666666665</v>
      </c>
    </row>
    <row r="3221" spans="1:11" ht="15" customHeight="1" x14ac:dyDescent="0.25">
      <c r="A3221" s="19" t="s">
        <v>65</v>
      </c>
      <c r="B3221" s="20">
        <v>40</v>
      </c>
      <c r="C3221" s="19" t="s">
        <v>83</v>
      </c>
      <c r="D3221" s="62" t="str">
        <f t="shared" si="450"/>
        <v>Только GRIT STRENGTH40Грифы SMARTBAR</v>
      </c>
      <c r="E3221" s="61">
        <f>B3221</f>
        <v>40</v>
      </c>
      <c r="F3221" s="19">
        <v>48</v>
      </c>
      <c r="G3221" s="188" t="s">
        <v>25</v>
      </c>
      <c r="H3221" s="8" t="s">
        <v>8</v>
      </c>
      <c r="I3221" s="4" t="s">
        <v>7</v>
      </c>
      <c r="J3221" s="35" t="s">
        <v>8</v>
      </c>
    </row>
    <row r="3222" spans="1:11" x14ac:dyDescent="0.25">
      <c r="A3222" s="19" t="s">
        <v>65</v>
      </c>
      <c r="B3222" s="20">
        <v>40</v>
      </c>
      <c r="C3222" s="19" t="s">
        <v>81</v>
      </c>
      <c r="D3222" s="62" t="str">
        <f t="shared" si="450"/>
        <v xml:space="preserve">Только GRIT STRENGTH40Степперы SMARTSTEP (и 4 подставки) x 1 на человека </v>
      </c>
      <c r="E3222" s="61">
        <f>B3222</f>
        <v>40</v>
      </c>
      <c r="F3222" s="19">
        <v>48</v>
      </c>
      <c r="G3222" s="187"/>
      <c r="H3222" s="8"/>
      <c r="I3222" s="4"/>
      <c r="J3222" s="35"/>
    </row>
    <row r="3223" spans="1:11" x14ac:dyDescent="0.25">
      <c r="A3223" s="19" t="s">
        <v>65</v>
      </c>
      <c r="B3223" s="20">
        <v>40</v>
      </c>
      <c r="C3223" s="39" t="s">
        <v>70</v>
      </c>
      <c r="D3223" s="62" t="str">
        <f t="shared" si="450"/>
        <v>Только GRIT STRENGTH40Стойки</v>
      </c>
      <c r="E3223" s="61">
        <v>4</v>
      </c>
      <c r="F3223" s="19">
        <v>4</v>
      </c>
      <c r="G3223" s="187"/>
      <c r="H3223" s="8" t="s">
        <v>9</v>
      </c>
      <c r="I3223" s="4" t="s">
        <v>11</v>
      </c>
      <c r="J3223" s="35" t="s">
        <v>9</v>
      </c>
    </row>
    <row r="3224" spans="1:11" x14ac:dyDescent="0.25">
      <c r="A3224" s="19" t="s">
        <v>65</v>
      </c>
      <c r="B3224" s="20">
        <v>40</v>
      </c>
      <c r="C3224" s="39" t="s">
        <v>71</v>
      </c>
      <c r="D3224" s="62" t="str">
        <f t="shared" si="450"/>
        <v>Только GRIT STRENGTH40Дополнительные весовые диски 1 кг</v>
      </c>
      <c r="E3224" s="61">
        <f>B3224</f>
        <v>40</v>
      </c>
      <c r="F3224" s="19">
        <f t="shared" ref="F3224" si="481">12*4</f>
        <v>48</v>
      </c>
      <c r="G3224" s="187"/>
      <c r="H3224" s="4" t="s">
        <v>10</v>
      </c>
      <c r="I3224" s="4" t="s">
        <v>11</v>
      </c>
      <c r="J3224" s="36" t="s">
        <v>10</v>
      </c>
      <c r="K3224" s="59">
        <f>F3224/$F$437</f>
        <v>1.3333333333333333</v>
      </c>
    </row>
    <row r="3225" spans="1:11" x14ac:dyDescent="0.25">
      <c r="A3225" s="19" t="s">
        <v>65</v>
      </c>
      <c r="B3225" s="20">
        <v>40</v>
      </c>
      <c r="C3225" s="39" t="s">
        <v>72</v>
      </c>
      <c r="D3225" s="62" t="str">
        <f t="shared" si="450"/>
        <v>Только GRIT STRENGTH40Дополнительные весовые диски 2,5 кг</v>
      </c>
      <c r="E3225" s="61">
        <f>E3224*3</f>
        <v>120</v>
      </c>
      <c r="F3225" s="19">
        <f t="shared" ref="F3225" si="482">12*12</f>
        <v>144</v>
      </c>
      <c r="G3225" s="187"/>
      <c r="H3225" s="9" t="s">
        <v>18</v>
      </c>
      <c r="K3225" s="59">
        <f t="shared" ref="K3225:K3229" si="483">F3225/$F$437</f>
        <v>4</v>
      </c>
    </row>
    <row r="3226" spans="1:11" x14ac:dyDescent="0.25">
      <c r="A3226" s="19" t="s">
        <v>65</v>
      </c>
      <c r="B3226" s="20">
        <v>40</v>
      </c>
      <c r="C3226" s="39" t="s">
        <v>74</v>
      </c>
      <c r="D3226" s="62" t="str">
        <f t="shared" si="450"/>
        <v>Только GRIT STRENGTH40Весовые диски 3,7 кг</v>
      </c>
      <c r="E3226" s="61">
        <f>B3226*2</f>
        <v>80</v>
      </c>
      <c r="F3226" s="19">
        <f t="shared" ref="F3226:F3229" si="484">8*12</f>
        <v>96</v>
      </c>
      <c r="G3226" s="187"/>
      <c r="K3226" s="59">
        <f t="shared" si="483"/>
        <v>2.6666666666666665</v>
      </c>
    </row>
    <row r="3227" spans="1:11" x14ac:dyDescent="0.25">
      <c r="A3227" s="19" t="s">
        <v>65</v>
      </c>
      <c r="B3227" s="20">
        <v>40</v>
      </c>
      <c r="C3227" s="39" t="s">
        <v>73</v>
      </c>
      <c r="D3227" s="62" t="str">
        <f t="shared" si="450"/>
        <v>Только GRIT STRENGTH40Дополнительные весовые диски 5 кг</v>
      </c>
      <c r="E3227" s="61">
        <f t="shared" ref="E3227:E3229" si="485">B3227*2</f>
        <v>80</v>
      </c>
      <c r="F3227" s="19">
        <f t="shared" si="484"/>
        <v>96</v>
      </c>
      <c r="G3227" s="187"/>
      <c r="K3227" s="59">
        <f t="shared" si="483"/>
        <v>2.6666666666666665</v>
      </c>
    </row>
    <row r="3228" spans="1:11" x14ac:dyDescent="0.25">
      <c r="A3228" s="19" t="s">
        <v>65</v>
      </c>
      <c r="B3228" s="20">
        <v>40</v>
      </c>
      <c r="C3228" s="39" t="s">
        <v>75</v>
      </c>
      <c r="D3228" s="62" t="str">
        <f t="shared" si="450"/>
        <v>Только GRIT STRENGTH40Весовые диски 7,5 кг</v>
      </c>
      <c r="E3228" s="61">
        <f t="shared" si="485"/>
        <v>80</v>
      </c>
      <c r="F3228" s="19">
        <f t="shared" si="484"/>
        <v>96</v>
      </c>
      <c r="G3228" s="187"/>
      <c r="K3228" s="59">
        <f t="shared" si="483"/>
        <v>2.6666666666666665</v>
      </c>
    </row>
    <row r="3229" spans="1:11" s="5" customFormat="1" x14ac:dyDescent="0.25">
      <c r="A3229" s="19" t="s">
        <v>65</v>
      </c>
      <c r="B3229" s="20">
        <v>40</v>
      </c>
      <c r="C3229" s="39" t="s">
        <v>76</v>
      </c>
      <c r="D3229" s="62" t="str">
        <f t="shared" si="450"/>
        <v>Только GRIT STRENGTH40Весовые диски 10 кг</v>
      </c>
      <c r="E3229" s="61">
        <f t="shared" si="485"/>
        <v>80</v>
      </c>
      <c r="F3229" s="23">
        <f t="shared" si="484"/>
        <v>96</v>
      </c>
      <c r="G3229" s="189"/>
      <c r="H3229" s="6"/>
      <c r="I3229" s="6"/>
      <c r="J3229" s="37"/>
      <c r="K3229" s="59">
        <f t="shared" si="483"/>
        <v>2.6666666666666665</v>
      </c>
    </row>
    <row r="3230" spans="1:11" ht="15" customHeight="1" x14ac:dyDescent="0.25">
      <c r="A3230" s="19" t="s">
        <v>65</v>
      </c>
      <c r="B3230" s="20">
        <v>39</v>
      </c>
      <c r="C3230" s="19" t="s">
        <v>83</v>
      </c>
      <c r="D3230" s="62" t="str">
        <f t="shared" ref="D3230:D3293" si="486">A3230&amp;B3230&amp;C3230</f>
        <v>Только GRIT STRENGTH39Грифы SMARTBAR</v>
      </c>
      <c r="E3230" s="61">
        <f>B3230</f>
        <v>39</v>
      </c>
      <c r="F3230" s="19">
        <v>48</v>
      </c>
      <c r="G3230" s="188" t="s">
        <v>25</v>
      </c>
      <c r="H3230" s="8" t="s">
        <v>8</v>
      </c>
      <c r="I3230" s="4" t="s">
        <v>7</v>
      </c>
      <c r="J3230" s="35" t="s">
        <v>8</v>
      </c>
    </row>
    <row r="3231" spans="1:11" x14ac:dyDescent="0.25">
      <c r="A3231" s="19" t="s">
        <v>65</v>
      </c>
      <c r="B3231" s="20">
        <v>39</v>
      </c>
      <c r="C3231" s="19" t="s">
        <v>81</v>
      </c>
      <c r="D3231" s="62" t="str">
        <f t="shared" si="486"/>
        <v xml:space="preserve">Только GRIT STRENGTH39Степперы SMARTSTEP (и 4 подставки) x 1 на человека </v>
      </c>
      <c r="E3231" s="61">
        <f>B3231</f>
        <v>39</v>
      </c>
      <c r="F3231" s="19">
        <v>48</v>
      </c>
      <c r="G3231" s="187"/>
      <c r="H3231" s="8"/>
      <c r="I3231" s="4"/>
      <c r="J3231" s="35"/>
    </row>
    <row r="3232" spans="1:11" x14ac:dyDescent="0.25">
      <c r="A3232" s="19" t="s">
        <v>65</v>
      </c>
      <c r="B3232" s="20">
        <v>39</v>
      </c>
      <c r="C3232" s="39" t="s">
        <v>70</v>
      </c>
      <c r="D3232" s="62" t="str">
        <f t="shared" si="486"/>
        <v>Только GRIT STRENGTH39Стойки</v>
      </c>
      <c r="E3232" s="61">
        <v>4</v>
      </c>
      <c r="F3232" s="19">
        <v>4</v>
      </c>
      <c r="G3232" s="187"/>
      <c r="H3232" s="8" t="s">
        <v>9</v>
      </c>
      <c r="I3232" s="4" t="s">
        <v>11</v>
      </c>
      <c r="J3232" s="35" t="s">
        <v>9</v>
      </c>
    </row>
    <row r="3233" spans="1:11" x14ac:dyDescent="0.25">
      <c r="A3233" s="19" t="s">
        <v>65</v>
      </c>
      <c r="B3233" s="20">
        <v>39</v>
      </c>
      <c r="C3233" s="39" t="s">
        <v>71</v>
      </c>
      <c r="D3233" s="62" t="str">
        <f t="shared" si="486"/>
        <v>Только GRIT STRENGTH39Дополнительные весовые диски 1 кг</v>
      </c>
      <c r="E3233" s="61">
        <f>B3233</f>
        <v>39</v>
      </c>
      <c r="F3233" s="19">
        <f t="shared" ref="F3233" si="487">12*4</f>
        <v>48</v>
      </c>
      <c r="G3233" s="187"/>
      <c r="H3233" s="4" t="s">
        <v>10</v>
      </c>
      <c r="I3233" s="4" t="s">
        <v>11</v>
      </c>
      <c r="J3233" s="36" t="s">
        <v>10</v>
      </c>
      <c r="K3233" s="59">
        <f>F3233/$F$437</f>
        <v>1.3333333333333333</v>
      </c>
    </row>
    <row r="3234" spans="1:11" x14ac:dyDescent="0.25">
      <c r="A3234" s="19" t="s">
        <v>65</v>
      </c>
      <c r="B3234" s="20">
        <v>39</v>
      </c>
      <c r="C3234" s="39" t="s">
        <v>72</v>
      </c>
      <c r="D3234" s="62" t="str">
        <f t="shared" si="486"/>
        <v>Только GRIT STRENGTH39Дополнительные весовые диски 2,5 кг</v>
      </c>
      <c r="E3234" s="61">
        <f>E3233*3</f>
        <v>117</v>
      </c>
      <c r="F3234" s="19">
        <f t="shared" ref="F3234" si="488">12*12</f>
        <v>144</v>
      </c>
      <c r="G3234" s="187"/>
      <c r="H3234" s="9" t="s">
        <v>18</v>
      </c>
      <c r="K3234" s="59">
        <f t="shared" ref="K3234:K3238" si="489">F3234/$F$437</f>
        <v>4</v>
      </c>
    </row>
    <row r="3235" spans="1:11" x14ac:dyDescent="0.25">
      <c r="A3235" s="19" t="s">
        <v>65</v>
      </c>
      <c r="B3235" s="20">
        <v>39</v>
      </c>
      <c r="C3235" s="39" t="s">
        <v>74</v>
      </c>
      <c r="D3235" s="62" t="str">
        <f t="shared" si="486"/>
        <v>Только GRIT STRENGTH39Весовые диски 3,7 кг</v>
      </c>
      <c r="E3235" s="61">
        <f>B3235*2</f>
        <v>78</v>
      </c>
      <c r="F3235" s="19">
        <f t="shared" ref="F3235:F3238" si="490">8*12</f>
        <v>96</v>
      </c>
      <c r="G3235" s="187"/>
      <c r="K3235" s="59">
        <f t="shared" si="489"/>
        <v>2.6666666666666665</v>
      </c>
    </row>
    <row r="3236" spans="1:11" x14ac:dyDescent="0.25">
      <c r="A3236" s="19" t="s">
        <v>65</v>
      </c>
      <c r="B3236" s="20">
        <v>39</v>
      </c>
      <c r="C3236" s="39" t="s">
        <v>73</v>
      </c>
      <c r="D3236" s="62" t="str">
        <f t="shared" si="486"/>
        <v>Только GRIT STRENGTH39Дополнительные весовые диски 5 кг</v>
      </c>
      <c r="E3236" s="61">
        <f t="shared" ref="E3236:E3238" si="491">B3236*2</f>
        <v>78</v>
      </c>
      <c r="F3236" s="19">
        <f t="shared" si="490"/>
        <v>96</v>
      </c>
      <c r="G3236" s="187"/>
      <c r="K3236" s="59">
        <f t="shared" si="489"/>
        <v>2.6666666666666665</v>
      </c>
    </row>
    <row r="3237" spans="1:11" x14ac:dyDescent="0.25">
      <c r="A3237" s="19" t="s">
        <v>65</v>
      </c>
      <c r="B3237" s="20">
        <v>39</v>
      </c>
      <c r="C3237" s="39" t="s">
        <v>75</v>
      </c>
      <c r="D3237" s="62" t="str">
        <f t="shared" si="486"/>
        <v>Только GRIT STRENGTH39Весовые диски 7,5 кг</v>
      </c>
      <c r="E3237" s="61">
        <f t="shared" si="491"/>
        <v>78</v>
      </c>
      <c r="F3237" s="19">
        <f t="shared" si="490"/>
        <v>96</v>
      </c>
      <c r="G3237" s="187"/>
      <c r="K3237" s="59">
        <f t="shared" si="489"/>
        <v>2.6666666666666665</v>
      </c>
    </row>
    <row r="3238" spans="1:11" s="5" customFormat="1" x14ac:dyDescent="0.25">
      <c r="A3238" s="19" t="s">
        <v>65</v>
      </c>
      <c r="B3238" s="20">
        <v>39</v>
      </c>
      <c r="C3238" s="39" t="s">
        <v>76</v>
      </c>
      <c r="D3238" s="62" t="str">
        <f t="shared" si="486"/>
        <v>Только GRIT STRENGTH39Весовые диски 10 кг</v>
      </c>
      <c r="E3238" s="61">
        <f t="shared" si="491"/>
        <v>78</v>
      </c>
      <c r="F3238" s="23">
        <f t="shared" si="490"/>
        <v>96</v>
      </c>
      <c r="G3238" s="189"/>
      <c r="H3238" s="6"/>
      <c r="I3238" s="6"/>
      <c r="J3238" s="37"/>
      <c r="K3238" s="59">
        <f t="shared" si="489"/>
        <v>2.6666666666666665</v>
      </c>
    </row>
    <row r="3239" spans="1:11" ht="15" customHeight="1" x14ac:dyDescent="0.25">
      <c r="A3239" s="19" t="s">
        <v>65</v>
      </c>
      <c r="B3239" s="20">
        <v>38</v>
      </c>
      <c r="C3239" s="19" t="s">
        <v>83</v>
      </c>
      <c r="D3239" s="62" t="str">
        <f t="shared" si="486"/>
        <v>Только GRIT STRENGTH38Грифы SMARTBAR</v>
      </c>
      <c r="E3239" s="61">
        <f>B3239</f>
        <v>38</v>
      </c>
      <c r="F3239" s="19">
        <v>48</v>
      </c>
      <c r="G3239" s="188" t="s">
        <v>25</v>
      </c>
      <c r="H3239" s="8" t="s">
        <v>8</v>
      </c>
      <c r="I3239" s="4" t="s">
        <v>7</v>
      </c>
      <c r="J3239" s="35" t="s">
        <v>8</v>
      </c>
    </row>
    <row r="3240" spans="1:11" x14ac:dyDescent="0.25">
      <c r="A3240" s="19" t="s">
        <v>65</v>
      </c>
      <c r="B3240" s="20">
        <v>38</v>
      </c>
      <c r="C3240" s="19" t="s">
        <v>81</v>
      </c>
      <c r="D3240" s="62" t="str">
        <f t="shared" si="486"/>
        <v xml:space="preserve">Только GRIT STRENGTH38Степперы SMARTSTEP (и 4 подставки) x 1 на человека </v>
      </c>
      <c r="E3240" s="61">
        <f>B3240</f>
        <v>38</v>
      </c>
      <c r="F3240" s="19">
        <v>48</v>
      </c>
      <c r="G3240" s="187"/>
      <c r="H3240" s="8"/>
      <c r="I3240" s="4"/>
      <c r="J3240" s="35"/>
    </row>
    <row r="3241" spans="1:11" x14ac:dyDescent="0.25">
      <c r="A3241" s="19" t="s">
        <v>65</v>
      </c>
      <c r="B3241" s="20">
        <v>38</v>
      </c>
      <c r="C3241" s="39" t="s">
        <v>70</v>
      </c>
      <c r="D3241" s="62" t="str">
        <f t="shared" si="486"/>
        <v>Только GRIT STRENGTH38Стойки</v>
      </c>
      <c r="E3241" s="61">
        <v>4</v>
      </c>
      <c r="F3241" s="19">
        <v>4</v>
      </c>
      <c r="G3241" s="187"/>
      <c r="H3241" s="8" t="s">
        <v>9</v>
      </c>
      <c r="I3241" s="4" t="s">
        <v>11</v>
      </c>
      <c r="J3241" s="35" t="s">
        <v>9</v>
      </c>
    </row>
    <row r="3242" spans="1:11" x14ac:dyDescent="0.25">
      <c r="A3242" s="19" t="s">
        <v>65</v>
      </c>
      <c r="B3242" s="20">
        <v>38</v>
      </c>
      <c r="C3242" s="39" t="s">
        <v>71</v>
      </c>
      <c r="D3242" s="62" t="str">
        <f t="shared" si="486"/>
        <v>Только GRIT STRENGTH38Дополнительные весовые диски 1 кг</v>
      </c>
      <c r="E3242" s="61">
        <f>B3242</f>
        <v>38</v>
      </c>
      <c r="F3242" s="19">
        <f t="shared" ref="F3242" si="492">12*4</f>
        <v>48</v>
      </c>
      <c r="G3242" s="187"/>
      <c r="H3242" s="4" t="s">
        <v>10</v>
      </c>
      <c r="I3242" s="4" t="s">
        <v>11</v>
      </c>
      <c r="J3242" s="36" t="s">
        <v>10</v>
      </c>
      <c r="K3242" s="59">
        <f>F3242/$F$437</f>
        <v>1.3333333333333333</v>
      </c>
    </row>
    <row r="3243" spans="1:11" x14ac:dyDescent="0.25">
      <c r="A3243" s="19" t="s">
        <v>65</v>
      </c>
      <c r="B3243" s="20">
        <v>38</v>
      </c>
      <c r="C3243" s="39" t="s">
        <v>72</v>
      </c>
      <c r="D3243" s="62" t="str">
        <f t="shared" si="486"/>
        <v>Только GRIT STRENGTH38Дополнительные весовые диски 2,5 кг</v>
      </c>
      <c r="E3243" s="61">
        <f>E3242*3</f>
        <v>114</v>
      </c>
      <c r="F3243" s="19">
        <f t="shared" ref="F3243" si="493">12*12</f>
        <v>144</v>
      </c>
      <c r="G3243" s="187"/>
      <c r="H3243" s="9" t="s">
        <v>18</v>
      </c>
      <c r="K3243" s="59">
        <f t="shared" ref="K3243:K3247" si="494">F3243/$F$437</f>
        <v>4</v>
      </c>
    </row>
    <row r="3244" spans="1:11" x14ac:dyDescent="0.25">
      <c r="A3244" s="19" t="s">
        <v>65</v>
      </c>
      <c r="B3244" s="20">
        <v>38</v>
      </c>
      <c r="C3244" s="39" t="s">
        <v>74</v>
      </c>
      <c r="D3244" s="62" t="str">
        <f t="shared" si="486"/>
        <v>Только GRIT STRENGTH38Весовые диски 3,7 кг</v>
      </c>
      <c r="E3244" s="61">
        <f>B3244*2</f>
        <v>76</v>
      </c>
      <c r="F3244" s="19">
        <f t="shared" ref="F3244:F3247" si="495">8*12</f>
        <v>96</v>
      </c>
      <c r="G3244" s="187"/>
      <c r="K3244" s="59">
        <f t="shared" si="494"/>
        <v>2.6666666666666665</v>
      </c>
    </row>
    <row r="3245" spans="1:11" x14ac:dyDescent="0.25">
      <c r="A3245" s="19" t="s">
        <v>65</v>
      </c>
      <c r="B3245" s="20">
        <v>38</v>
      </c>
      <c r="C3245" s="39" t="s">
        <v>73</v>
      </c>
      <c r="D3245" s="62" t="str">
        <f t="shared" si="486"/>
        <v>Только GRIT STRENGTH38Дополнительные весовые диски 5 кг</v>
      </c>
      <c r="E3245" s="61">
        <f t="shared" ref="E3245:E3247" si="496">B3245*2</f>
        <v>76</v>
      </c>
      <c r="F3245" s="19">
        <f t="shared" si="495"/>
        <v>96</v>
      </c>
      <c r="G3245" s="187"/>
      <c r="K3245" s="59">
        <f t="shared" si="494"/>
        <v>2.6666666666666665</v>
      </c>
    </row>
    <row r="3246" spans="1:11" x14ac:dyDescent="0.25">
      <c r="A3246" s="19" t="s">
        <v>65</v>
      </c>
      <c r="B3246" s="20">
        <v>38</v>
      </c>
      <c r="C3246" s="39" t="s">
        <v>75</v>
      </c>
      <c r="D3246" s="62" t="str">
        <f t="shared" si="486"/>
        <v>Только GRIT STRENGTH38Весовые диски 7,5 кг</v>
      </c>
      <c r="E3246" s="61">
        <f t="shared" si="496"/>
        <v>76</v>
      </c>
      <c r="F3246" s="19">
        <f t="shared" si="495"/>
        <v>96</v>
      </c>
      <c r="G3246" s="187"/>
      <c r="K3246" s="59">
        <f t="shared" si="494"/>
        <v>2.6666666666666665</v>
      </c>
    </row>
    <row r="3247" spans="1:11" s="5" customFormat="1" x14ac:dyDescent="0.25">
      <c r="A3247" s="19" t="s">
        <v>65</v>
      </c>
      <c r="B3247" s="20">
        <v>38</v>
      </c>
      <c r="C3247" s="39" t="s">
        <v>76</v>
      </c>
      <c r="D3247" s="62" t="str">
        <f t="shared" si="486"/>
        <v>Только GRIT STRENGTH38Весовые диски 10 кг</v>
      </c>
      <c r="E3247" s="61">
        <f t="shared" si="496"/>
        <v>76</v>
      </c>
      <c r="F3247" s="23">
        <f t="shared" si="495"/>
        <v>96</v>
      </c>
      <c r="G3247" s="189"/>
      <c r="H3247" s="6"/>
      <c r="I3247" s="6"/>
      <c r="J3247" s="37"/>
      <c r="K3247" s="59">
        <f t="shared" si="494"/>
        <v>2.6666666666666665</v>
      </c>
    </row>
    <row r="3248" spans="1:11" ht="15" customHeight="1" x14ac:dyDescent="0.25">
      <c r="A3248" s="19" t="s">
        <v>65</v>
      </c>
      <c r="B3248" s="20">
        <v>37</v>
      </c>
      <c r="C3248" s="19" t="s">
        <v>83</v>
      </c>
      <c r="D3248" s="62" t="str">
        <f t="shared" si="486"/>
        <v>Только GRIT STRENGTH37Грифы SMARTBAR</v>
      </c>
      <c r="E3248" s="61">
        <f>B3248</f>
        <v>37</v>
      </c>
      <c r="F3248" s="19">
        <v>48</v>
      </c>
      <c r="G3248" s="188" t="s">
        <v>25</v>
      </c>
      <c r="H3248" s="8" t="s">
        <v>8</v>
      </c>
      <c r="I3248" s="4" t="s">
        <v>7</v>
      </c>
      <c r="J3248" s="35" t="s">
        <v>8</v>
      </c>
    </row>
    <row r="3249" spans="1:11" x14ac:dyDescent="0.25">
      <c r="A3249" s="19" t="s">
        <v>65</v>
      </c>
      <c r="B3249" s="20">
        <v>37</v>
      </c>
      <c r="C3249" s="19" t="s">
        <v>81</v>
      </c>
      <c r="D3249" s="62" t="str">
        <f t="shared" si="486"/>
        <v xml:space="preserve">Только GRIT STRENGTH37Степперы SMARTSTEP (и 4 подставки) x 1 на человека </v>
      </c>
      <c r="E3249" s="61">
        <f>B3249</f>
        <v>37</v>
      </c>
      <c r="F3249" s="19">
        <v>48</v>
      </c>
      <c r="G3249" s="187"/>
      <c r="H3249" s="8">
        <v>7.5</v>
      </c>
      <c r="I3249" s="4">
        <v>2.5</v>
      </c>
      <c r="J3249" s="35">
        <v>7.5</v>
      </c>
    </row>
    <row r="3250" spans="1:11" x14ac:dyDescent="0.25">
      <c r="A3250" s="19" t="s">
        <v>65</v>
      </c>
      <c r="B3250" s="20">
        <v>37</v>
      </c>
      <c r="C3250" s="39" t="s">
        <v>70</v>
      </c>
      <c r="D3250" s="62" t="str">
        <f t="shared" si="486"/>
        <v>Только GRIT STRENGTH37Стойки</v>
      </c>
      <c r="E3250" s="61">
        <v>4</v>
      </c>
      <c r="F3250" s="19">
        <v>4</v>
      </c>
      <c r="G3250" s="187"/>
      <c r="H3250" s="8" t="s">
        <v>9</v>
      </c>
      <c r="I3250" s="4" t="s">
        <v>11</v>
      </c>
      <c r="J3250" s="35" t="s">
        <v>9</v>
      </c>
    </row>
    <row r="3251" spans="1:11" x14ac:dyDescent="0.25">
      <c r="A3251" s="19" t="s">
        <v>65</v>
      </c>
      <c r="B3251" s="20">
        <v>37</v>
      </c>
      <c r="C3251" s="39" t="s">
        <v>71</v>
      </c>
      <c r="D3251" s="62" t="str">
        <f t="shared" si="486"/>
        <v>Только GRIT STRENGTH37Дополнительные весовые диски 1 кг</v>
      </c>
      <c r="E3251" s="61">
        <f>B3251</f>
        <v>37</v>
      </c>
      <c r="F3251" s="19">
        <f t="shared" ref="F3251" si="497">12*4</f>
        <v>48</v>
      </c>
      <c r="G3251" s="187"/>
      <c r="H3251" s="4" t="s">
        <v>10</v>
      </c>
      <c r="I3251" s="4" t="s">
        <v>11</v>
      </c>
      <c r="J3251" s="36" t="s">
        <v>10</v>
      </c>
      <c r="K3251" s="59">
        <f>F3251/$F$437</f>
        <v>1.3333333333333333</v>
      </c>
    </row>
    <row r="3252" spans="1:11" x14ac:dyDescent="0.25">
      <c r="A3252" s="19" t="s">
        <v>65</v>
      </c>
      <c r="B3252" s="20">
        <v>37</v>
      </c>
      <c r="C3252" s="39" t="s">
        <v>72</v>
      </c>
      <c r="D3252" s="62" t="str">
        <f t="shared" si="486"/>
        <v>Только GRIT STRENGTH37Дополнительные весовые диски 2,5 кг</v>
      </c>
      <c r="E3252" s="61">
        <f>E3251*3</f>
        <v>111</v>
      </c>
      <c r="F3252" s="19">
        <f t="shared" ref="F3252" si="498">12*12</f>
        <v>144</v>
      </c>
      <c r="G3252" s="187"/>
      <c r="H3252" s="9" t="s">
        <v>18</v>
      </c>
      <c r="K3252" s="59">
        <f t="shared" ref="K3252:K3256" si="499">F3252/$F$437</f>
        <v>4</v>
      </c>
    </row>
    <row r="3253" spans="1:11" x14ac:dyDescent="0.25">
      <c r="A3253" s="19" t="s">
        <v>65</v>
      </c>
      <c r="B3253" s="20">
        <v>37</v>
      </c>
      <c r="C3253" s="39" t="s">
        <v>74</v>
      </c>
      <c r="D3253" s="62" t="str">
        <f t="shared" si="486"/>
        <v>Только GRIT STRENGTH37Весовые диски 3,7 кг</v>
      </c>
      <c r="E3253" s="61">
        <f>B3253*2</f>
        <v>74</v>
      </c>
      <c r="F3253" s="19">
        <f t="shared" ref="F3253:F3256" si="500">8*12</f>
        <v>96</v>
      </c>
      <c r="G3253" s="187"/>
      <c r="K3253" s="59">
        <f t="shared" si="499"/>
        <v>2.6666666666666665</v>
      </c>
    </row>
    <row r="3254" spans="1:11" x14ac:dyDescent="0.25">
      <c r="A3254" s="19" t="s">
        <v>65</v>
      </c>
      <c r="B3254" s="20">
        <v>37</v>
      </c>
      <c r="C3254" s="39" t="s">
        <v>73</v>
      </c>
      <c r="D3254" s="62" t="str">
        <f t="shared" si="486"/>
        <v>Только GRIT STRENGTH37Дополнительные весовые диски 5 кг</v>
      </c>
      <c r="E3254" s="61">
        <f t="shared" ref="E3254:E3256" si="501">B3254*2</f>
        <v>74</v>
      </c>
      <c r="F3254" s="19">
        <f t="shared" si="500"/>
        <v>96</v>
      </c>
      <c r="G3254" s="187"/>
      <c r="K3254" s="59">
        <f t="shared" si="499"/>
        <v>2.6666666666666665</v>
      </c>
    </row>
    <row r="3255" spans="1:11" x14ac:dyDescent="0.25">
      <c r="A3255" s="19" t="s">
        <v>65</v>
      </c>
      <c r="B3255" s="20">
        <v>37</v>
      </c>
      <c r="C3255" s="39" t="s">
        <v>75</v>
      </c>
      <c r="D3255" s="62" t="str">
        <f t="shared" si="486"/>
        <v>Только GRIT STRENGTH37Весовые диски 7,5 кг</v>
      </c>
      <c r="E3255" s="61">
        <f t="shared" si="501"/>
        <v>74</v>
      </c>
      <c r="F3255" s="19">
        <f t="shared" si="500"/>
        <v>96</v>
      </c>
      <c r="G3255" s="187"/>
      <c r="K3255" s="59">
        <f t="shared" si="499"/>
        <v>2.6666666666666665</v>
      </c>
    </row>
    <row r="3256" spans="1:11" s="5" customFormat="1" x14ac:dyDescent="0.25">
      <c r="A3256" s="19" t="s">
        <v>65</v>
      </c>
      <c r="B3256" s="20">
        <v>37</v>
      </c>
      <c r="C3256" s="39" t="s">
        <v>76</v>
      </c>
      <c r="D3256" s="62" t="str">
        <f t="shared" si="486"/>
        <v>Только GRIT STRENGTH37Весовые диски 10 кг</v>
      </c>
      <c r="E3256" s="61">
        <f t="shared" si="501"/>
        <v>74</v>
      </c>
      <c r="F3256" s="23">
        <f t="shared" si="500"/>
        <v>96</v>
      </c>
      <c r="G3256" s="189"/>
      <c r="H3256" s="6"/>
      <c r="I3256" s="6"/>
      <c r="J3256" s="37"/>
      <c r="K3256" s="59">
        <f t="shared" si="499"/>
        <v>2.6666666666666665</v>
      </c>
    </row>
    <row r="3257" spans="1:11" ht="15" customHeight="1" x14ac:dyDescent="0.25">
      <c r="A3257" s="19" t="s">
        <v>65</v>
      </c>
      <c r="B3257" s="20">
        <v>60</v>
      </c>
      <c r="C3257" s="19" t="s">
        <v>83</v>
      </c>
      <c r="D3257" s="62" t="str">
        <f t="shared" si="486"/>
        <v>Только GRIT STRENGTH60Грифы SMARTBAR</v>
      </c>
      <c r="E3257" s="61">
        <f>B3257</f>
        <v>60</v>
      </c>
      <c r="F3257" s="19">
        <f>12*5</f>
        <v>60</v>
      </c>
      <c r="G3257" s="188" t="s">
        <v>25</v>
      </c>
      <c r="H3257" s="8" t="s">
        <v>8</v>
      </c>
      <c r="I3257" s="4" t="s">
        <v>7</v>
      </c>
      <c r="J3257" s="35" t="s">
        <v>8</v>
      </c>
    </row>
    <row r="3258" spans="1:11" x14ac:dyDescent="0.25">
      <c r="A3258" s="19" t="s">
        <v>65</v>
      </c>
      <c r="B3258" s="20">
        <v>60</v>
      </c>
      <c r="C3258" s="19" t="s">
        <v>81</v>
      </c>
      <c r="D3258" s="62" t="str">
        <f t="shared" si="486"/>
        <v xml:space="preserve">Только GRIT STRENGTH60Степперы SMARTSTEP (и 4 подставки) x 1 на человека </v>
      </c>
      <c r="E3258" s="61">
        <f>B3258</f>
        <v>60</v>
      </c>
      <c r="F3258" s="19">
        <v>60</v>
      </c>
      <c r="G3258" s="187"/>
      <c r="H3258" s="8">
        <v>7.5</v>
      </c>
      <c r="I3258" s="4">
        <v>2.5</v>
      </c>
      <c r="J3258" s="35">
        <v>7.5</v>
      </c>
    </row>
    <row r="3259" spans="1:11" x14ac:dyDescent="0.25">
      <c r="A3259" s="19" t="s">
        <v>65</v>
      </c>
      <c r="B3259" s="20">
        <v>60</v>
      </c>
      <c r="C3259" s="39" t="s">
        <v>70</v>
      </c>
      <c r="D3259" s="62" t="str">
        <f t="shared" si="486"/>
        <v>Только GRIT STRENGTH60Стойки</v>
      </c>
      <c r="E3259" s="61">
        <v>5</v>
      </c>
      <c r="F3259" s="19">
        <v>5</v>
      </c>
      <c r="G3259" s="187"/>
      <c r="H3259" s="8" t="s">
        <v>9</v>
      </c>
      <c r="I3259" s="4" t="s">
        <v>11</v>
      </c>
      <c r="J3259" s="35" t="s">
        <v>9</v>
      </c>
    </row>
    <row r="3260" spans="1:11" x14ac:dyDescent="0.25">
      <c r="A3260" s="19" t="s">
        <v>65</v>
      </c>
      <c r="B3260" s="20">
        <v>60</v>
      </c>
      <c r="C3260" s="39" t="s">
        <v>71</v>
      </c>
      <c r="D3260" s="62" t="str">
        <f t="shared" si="486"/>
        <v>Только GRIT STRENGTH60Дополнительные весовые диски 1 кг</v>
      </c>
      <c r="E3260" s="61">
        <f>B3260</f>
        <v>60</v>
      </c>
      <c r="F3260" s="19">
        <v>60</v>
      </c>
      <c r="G3260" s="187"/>
      <c r="H3260" s="4" t="s">
        <v>10</v>
      </c>
      <c r="I3260" s="4" t="s">
        <v>11</v>
      </c>
      <c r="J3260" s="36" t="s">
        <v>10</v>
      </c>
      <c r="K3260" s="59">
        <f>F3260/$F$3149</f>
        <v>1.25</v>
      </c>
    </row>
    <row r="3261" spans="1:11" x14ac:dyDescent="0.25">
      <c r="A3261" s="19" t="s">
        <v>65</v>
      </c>
      <c r="B3261" s="20">
        <v>60</v>
      </c>
      <c r="C3261" s="39" t="s">
        <v>72</v>
      </c>
      <c r="D3261" s="62" t="str">
        <f t="shared" si="486"/>
        <v>Только GRIT STRENGTH60Дополнительные весовые диски 2,5 кг</v>
      </c>
      <c r="E3261" s="61">
        <f>E3260*3</f>
        <v>180</v>
      </c>
      <c r="F3261" s="19">
        <f>15*12</f>
        <v>180</v>
      </c>
      <c r="G3261" s="187"/>
      <c r="H3261" s="9" t="s">
        <v>18</v>
      </c>
      <c r="K3261" s="59">
        <f t="shared" ref="K3261:K3265" si="502">F3261/$F$3149</f>
        <v>3.75</v>
      </c>
    </row>
    <row r="3262" spans="1:11" x14ac:dyDescent="0.25">
      <c r="A3262" s="19" t="s">
        <v>65</v>
      </c>
      <c r="B3262" s="20">
        <v>60</v>
      </c>
      <c r="C3262" s="39" t="s">
        <v>74</v>
      </c>
      <c r="D3262" s="62" t="str">
        <f t="shared" si="486"/>
        <v>Только GRIT STRENGTH60Весовые диски 3,7 кг</v>
      </c>
      <c r="E3262" s="61">
        <f>B3262*2</f>
        <v>120</v>
      </c>
      <c r="F3262" s="19">
        <f>10*12</f>
        <v>120</v>
      </c>
      <c r="G3262" s="187"/>
      <c r="K3262" s="59">
        <f t="shared" si="502"/>
        <v>2.5</v>
      </c>
    </row>
    <row r="3263" spans="1:11" x14ac:dyDescent="0.25">
      <c r="A3263" s="19" t="s">
        <v>65</v>
      </c>
      <c r="B3263" s="20">
        <v>60</v>
      </c>
      <c r="C3263" s="39" t="s">
        <v>73</v>
      </c>
      <c r="D3263" s="62" t="str">
        <f t="shared" si="486"/>
        <v>Только GRIT STRENGTH60Дополнительные весовые диски 5 кг</v>
      </c>
      <c r="E3263" s="61">
        <f t="shared" ref="E3263:E3265" si="503">B3263*2</f>
        <v>120</v>
      </c>
      <c r="F3263" s="19">
        <f>10*12</f>
        <v>120</v>
      </c>
      <c r="G3263" s="187"/>
      <c r="K3263" s="59">
        <f t="shared" si="502"/>
        <v>2.5</v>
      </c>
    </row>
    <row r="3264" spans="1:11" x14ac:dyDescent="0.25">
      <c r="A3264" s="19" t="s">
        <v>65</v>
      </c>
      <c r="B3264" s="20">
        <v>60</v>
      </c>
      <c r="C3264" s="39" t="s">
        <v>75</v>
      </c>
      <c r="D3264" s="62" t="str">
        <f t="shared" si="486"/>
        <v>Только GRIT STRENGTH60Весовые диски 7,5 кг</v>
      </c>
      <c r="E3264" s="61">
        <f t="shared" si="503"/>
        <v>120</v>
      </c>
      <c r="F3264" s="19">
        <f>10*12</f>
        <v>120</v>
      </c>
      <c r="G3264" s="187"/>
      <c r="K3264" s="59">
        <f t="shared" si="502"/>
        <v>2.5</v>
      </c>
    </row>
    <row r="3265" spans="1:11" s="5" customFormat="1" x14ac:dyDescent="0.25">
      <c r="A3265" s="19" t="s">
        <v>65</v>
      </c>
      <c r="B3265" s="20">
        <v>60</v>
      </c>
      <c r="C3265" s="39" t="s">
        <v>76</v>
      </c>
      <c r="D3265" s="62" t="str">
        <f t="shared" si="486"/>
        <v>Только GRIT STRENGTH60Весовые диски 10 кг</v>
      </c>
      <c r="E3265" s="61">
        <f t="shared" si="503"/>
        <v>120</v>
      </c>
      <c r="F3265" s="23">
        <f>10*12</f>
        <v>120</v>
      </c>
      <c r="G3265" s="189"/>
      <c r="H3265" s="6"/>
      <c r="I3265" s="6"/>
      <c r="J3265" s="37"/>
      <c r="K3265" s="59">
        <f t="shared" si="502"/>
        <v>2.5</v>
      </c>
    </row>
    <row r="3266" spans="1:11" ht="15" customHeight="1" x14ac:dyDescent="0.25">
      <c r="A3266" s="19" t="s">
        <v>65</v>
      </c>
      <c r="B3266" s="20">
        <v>59</v>
      </c>
      <c r="C3266" s="19" t="s">
        <v>83</v>
      </c>
      <c r="D3266" s="62" t="str">
        <f t="shared" si="486"/>
        <v>Только GRIT STRENGTH59Грифы SMARTBAR</v>
      </c>
      <c r="E3266" s="61">
        <f>B3266</f>
        <v>59</v>
      </c>
      <c r="F3266" s="19">
        <f>12*5</f>
        <v>60</v>
      </c>
      <c r="G3266" s="188" t="s">
        <v>25</v>
      </c>
      <c r="H3266" s="8" t="s">
        <v>8</v>
      </c>
      <c r="I3266" s="4" t="s">
        <v>7</v>
      </c>
      <c r="J3266" s="35" t="s">
        <v>8</v>
      </c>
    </row>
    <row r="3267" spans="1:11" x14ac:dyDescent="0.25">
      <c r="A3267" s="19" t="s">
        <v>65</v>
      </c>
      <c r="B3267" s="20">
        <v>59</v>
      </c>
      <c r="C3267" s="19" t="s">
        <v>81</v>
      </c>
      <c r="D3267" s="62" t="str">
        <f t="shared" si="486"/>
        <v xml:space="preserve">Только GRIT STRENGTH59Степперы SMARTSTEP (и 4 подставки) x 1 на человека </v>
      </c>
      <c r="E3267" s="61">
        <f>B3267</f>
        <v>59</v>
      </c>
      <c r="F3267" s="19">
        <v>60</v>
      </c>
      <c r="G3267" s="187"/>
      <c r="H3267" s="8"/>
      <c r="I3267" s="4"/>
      <c r="J3267" s="35"/>
    </row>
    <row r="3268" spans="1:11" x14ac:dyDescent="0.25">
      <c r="A3268" s="19" t="s">
        <v>65</v>
      </c>
      <c r="B3268" s="20">
        <v>59</v>
      </c>
      <c r="C3268" s="39" t="s">
        <v>70</v>
      </c>
      <c r="D3268" s="62" t="str">
        <f t="shared" si="486"/>
        <v>Только GRIT STRENGTH59Стойки</v>
      </c>
      <c r="E3268" s="61">
        <v>5</v>
      </c>
      <c r="F3268" s="19">
        <v>5</v>
      </c>
      <c r="G3268" s="187"/>
      <c r="H3268" s="8" t="s">
        <v>9</v>
      </c>
      <c r="I3268" s="4" t="s">
        <v>11</v>
      </c>
      <c r="J3268" s="35" t="s">
        <v>9</v>
      </c>
    </row>
    <row r="3269" spans="1:11" x14ac:dyDescent="0.25">
      <c r="A3269" s="19" t="s">
        <v>65</v>
      </c>
      <c r="B3269" s="20">
        <v>59</v>
      </c>
      <c r="C3269" s="39" t="s">
        <v>71</v>
      </c>
      <c r="D3269" s="62" t="str">
        <f t="shared" si="486"/>
        <v>Только GRIT STRENGTH59Дополнительные весовые диски 1 кг</v>
      </c>
      <c r="E3269" s="61">
        <f>B3269</f>
        <v>59</v>
      </c>
      <c r="F3269" s="19">
        <v>60</v>
      </c>
      <c r="G3269" s="187"/>
      <c r="H3269" s="4" t="s">
        <v>10</v>
      </c>
      <c r="I3269" s="4" t="s">
        <v>11</v>
      </c>
      <c r="J3269" s="36" t="s">
        <v>10</v>
      </c>
      <c r="K3269" s="59">
        <f>F3269/$F$437</f>
        <v>1.6666666666666667</v>
      </c>
    </row>
    <row r="3270" spans="1:11" x14ac:dyDescent="0.25">
      <c r="A3270" s="19" t="s">
        <v>65</v>
      </c>
      <c r="B3270" s="20">
        <v>59</v>
      </c>
      <c r="C3270" s="39" t="s">
        <v>72</v>
      </c>
      <c r="D3270" s="62" t="str">
        <f t="shared" si="486"/>
        <v>Только GRIT STRENGTH59Дополнительные весовые диски 2,5 кг</v>
      </c>
      <c r="E3270" s="61">
        <f>E3269*3</f>
        <v>177</v>
      </c>
      <c r="F3270" s="19">
        <f>15*12</f>
        <v>180</v>
      </c>
      <c r="G3270" s="187"/>
      <c r="H3270" s="9" t="s">
        <v>18</v>
      </c>
      <c r="K3270" s="59">
        <f t="shared" ref="K3270:K3274" si="504">F3270/$F$437</f>
        <v>5</v>
      </c>
    </row>
    <row r="3271" spans="1:11" x14ac:dyDescent="0.25">
      <c r="A3271" s="19" t="s">
        <v>65</v>
      </c>
      <c r="B3271" s="20">
        <v>59</v>
      </c>
      <c r="C3271" s="39" t="s">
        <v>74</v>
      </c>
      <c r="D3271" s="62" t="str">
        <f t="shared" si="486"/>
        <v>Только GRIT STRENGTH59Весовые диски 3,7 кг</v>
      </c>
      <c r="E3271" s="61">
        <f>B3271*2</f>
        <v>118</v>
      </c>
      <c r="F3271" s="19">
        <f>10*12</f>
        <v>120</v>
      </c>
      <c r="G3271" s="187"/>
      <c r="K3271" s="59">
        <f t="shared" si="504"/>
        <v>3.3333333333333335</v>
      </c>
    </row>
    <row r="3272" spans="1:11" x14ac:dyDescent="0.25">
      <c r="A3272" s="19" t="s">
        <v>65</v>
      </c>
      <c r="B3272" s="20">
        <v>59</v>
      </c>
      <c r="C3272" s="39" t="s">
        <v>73</v>
      </c>
      <c r="D3272" s="62" t="str">
        <f t="shared" si="486"/>
        <v>Только GRIT STRENGTH59Дополнительные весовые диски 5 кг</v>
      </c>
      <c r="E3272" s="61">
        <f t="shared" ref="E3272:E3274" si="505">B3272*2</f>
        <v>118</v>
      </c>
      <c r="F3272" s="19">
        <f>10*12</f>
        <v>120</v>
      </c>
      <c r="G3272" s="187"/>
      <c r="K3272" s="59">
        <f t="shared" si="504"/>
        <v>3.3333333333333335</v>
      </c>
    </row>
    <row r="3273" spans="1:11" x14ac:dyDescent="0.25">
      <c r="A3273" s="19" t="s">
        <v>65</v>
      </c>
      <c r="B3273" s="20">
        <v>59</v>
      </c>
      <c r="C3273" s="39" t="s">
        <v>75</v>
      </c>
      <c r="D3273" s="62" t="str">
        <f t="shared" si="486"/>
        <v>Только GRIT STRENGTH59Весовые диски 7,5 кг</v>
      </c>
      <c r="E3273" s="61">
        <f t="shared" si="505"/>
        <v>118</v>
      </c>
      <c r="F3273" s="19">
        <f>10*12</f>
        <v>120</v>
      </c>
      <c r="G3273" s="187"/>
      <c r="K3273" s="59">
        <f t="shared" si="504"/>
        <v>3.3333333333333335</v>
      </c>
    </row>
    <row r="3274" spans="1:11" s="5" customFormat="1" x14ac:dyDescent="0.25">
      <c r="A3274" s="19" t="s">
        <v>65</v>
      </c>
      <c r="B3274" s="20">
        <v>59</v>
      </c>
      <c r="C3274" s="39" t="s">
        <v>76</v>
      </c>
      <c r="D3274" s="62" t="str">
        <f t="shared" si="486"/>
        <v>Только GRIT STRENGTH59Весовые диски 10 кг</v>
      </c>
      <c r="E3274" s="61">
        <f t="shared" si="505"/>
        <v>118</v>
      </c>
      <c r="F3274" s="23">
        <f>10*12</f>
        <v>120</v>
      </c>
      <c r="G3274" s="189"/>
      <c r="H3274" s="6"/>
      <c r="I3274" s="6"/>
      <c r="J3274" s="37"/>
      <c r="K3274" s="59">
        <f t="shared" si="504"/>
        <v>3.3333333333333335</v>
      </c>
    </row>
    <row r="3275" spans="1:11" ht="15" customHeight="1" x14ac:dyDescent="0.25">
      <c r="A3275" s="19" t="s">
        <v>65</v>
      </c>
      <c r="B3275" s="20">
        <v>58</v>
      </c>
      <c r="C3275" s="19" t="s">
        <v>83</v>
      </c>
      <c r="D3275" s="62" t="str">
        <f t="shared" si="486"/>
        <v>Только GRIT STRENGTH58Грифы SMARTBAR</v>
      </c>
      <c r="E3275" s="61">
        <f>B3275</f>
        <v>58</v>
      </c>
      <c r="F3275" s="19">
        <f>12*5</f>
        <v>60</v>
      </c>
      <c r="G3275" s="188" t="s">
        <v>25</v>
      </c>
      <c r="H3275" s="8" t="s">
        <v>8</v>
      </c>
      <c r="I3275" s="4" t="s">
        <v>7</v>
      </c>
      <c r="J3275" s="35" t="s">
        <v>8</v>
      </c>
    </row>
    <row r="3276" spans="1:11" x14ac:dyDescent="0.25">
      <c r="A3276" s="19" t="s">
        <v>65</v>
      </c>
      <c r="B3276" s="20">
        <v>58</v>
      </c>
      <c r="C3276" s="19" t="s">
        <v>81</v>
      </c>
      <c r="D3276" s="62" t="str">
        <f t="shared" si="486"/>
        <v xml:space="preserve">Только GRIT STRENGTH58Степперы SMARTSTEP (и 4 подставки) x 1 на человека </v>
      </c>
      <c r="E3276" s="61">
        <f>B3276</f>
        <v>58</v>
      </c>
      <c r="F3276" s="19">
        <v>60</v>
      </c>
      <c r="G3276" s="187"/>
      <c r="H3276" s="8"/>
      <c r="I3276" s="4"/>
      <c r="J3276" s="35"/>
    </row>
    <row r="3277" spans="1:11" x14ac:dyDescent="0.25">
      <c r="A3277" s="19" t="s">
        <v>65</v>
      </c>
      <c r="B3277" s="20">
        <v>58</v>
      </c>
      <c r="C3277" s="39" t="s">
        <v>70</v>
      </c>
      <c r="D3277" s="62" t="str">
        <f t="shared" si="486"/>
        <v>Только GRIT STRENGTH58Стойки</v>
      </c>
      <c r="E3277" s="61">
        <v>5</v>
      </c>
      <c r="F3277" s="19">
        <v>5</v>
      </c>
      <c r="G3277" s="187"/>
      <c r="H3277" s="8" t="s">
        <v>9</v>
      </c>
      <c r="I3277" s="4" t="s">
        <v>11</v>
      </c>
      <c r="J3277" s="35" t="s">
        <v>9</v>
      </c>
    </row>
    <row r="3278" spans="1:11" x14ac:dyDescent="0.25">
      <c r="A3278" s="19" t="s">
        <v>65</v>
      </c>
      <c r="B3278" s="20">
        <v>58</v>
      </c>
      <c r="C3278" s="39" t="s">
        <v>71</v>
      </c>
      <c r="D3278" s="62" t="str">
        <f t="shared" si="486"/>
        <v>Только GRIT STRENGTH58Дополнительные весовые диски 1 кг</v>
      </c>
      <c r="E3278" s="61">
        <f>B3278</f>
        <v>58</v>
      </c>
      <c r="F3278" s="19">
        <v>60</v>
      </c>
      <c r="G3278" s="187"/>
      <c r="H3278" s="4" t="s">
        <v>10</v>
      </c>
      <c r="I3278" s="4" t="s">
        <v>11</v>
      </c>
      <c r="J3278" s="36" t="s">
        <v>10</v>
      </c>
      <c r="K3278" s="59">
        <f>F3278/$F$437</f>
        <v>1.6666666666666667</v>
      </c>
    </row>
    <row r="3279" spans="1:11" x14ac:dyDescent="0.25">
      <c r="A3279" s="19" t="s">
        <v>65</v>
      </c>
      <c r="B3279" s="20">
        <v>58</v>
      </c>
      <c r="C3279" s="39" t="s">
        <v>72</v>
      </c>
      <c r="D3279" s="62" t="str">
        <f t="shared" si="486"/>
        <v>Только GRIT STRENGTH58Дополнительные весовые диски 2,5 кг</v>
      </c>
      <c r="E3279" s="61">
        <f>E3278*3</f>
        <v>174</v>
      </c>
      <c r="F3279" s="19">
        <f>15*12</f>
        <v>180</v>
      </c>
      <c r="G3279" s="187"/>
      <c r="H3279" s="9" t="s">
        <v>18</v>
      </c>
      <c r="K3279" s="59">
        <f t="shared" ref="K3279:K3283" si="506">F3279/$F$437</f>
        <v>5</v>
      </c>
    </row>
    <row r="3280" spans="1:11" x14ac:dyDescent="0.25">
      <c r="A3280" s="19" t="s">
        <v>65</v>
      </c>
      <c r="B3280" s="20">
        <v>58</v>
      </c>
      <c r="C3280" s="39" t="s">
        <v>74</v>
      </c>
      <c r="D3280" s="62" t="str">
        <f t="shared" si="486"/>
        <v>Только GRIT STRENGTH58Весовые диски 3,7 кг</v>
      </c>
      <c r="E3280" s="61">
        <f>B3280*2</f>
        <v>116</v>
      </c>
      <c r="F3280" s="19">
        <f>10*12</f>
        <v>120</v>
      </c>
      <c r="G3280" s="187"/>
      <c r="K3280" s="59">
        <f t="shared" si="506"/>
        <v>3.3333333333333335</v>
      </c>
    </row>
    <row r="3281" spans="1:11" x14ac:dyDescent="0.25">
      <c r="A3281" s="19" t="s">
        <v>65</v>
      </c>
      <c r="B3281" s="20">
        <v>58</v>
      </c>
      <c r="C3281" s="39" t="s">
        <v>73</v>
      </c>
      <c r="D3281" s="62" t="str">
        <f t="shared" si="486"/>
        <v>Только GRIT STRENGTH58Дополнительные весовые диски 5 кг</v>
      </c>
      <c r="E3281" s="61">
        <f t="shared" ref="E3281:E3283" si="507">B3281*2</f>
        <v>116</v>
      </c>
      <c r="F3281" s="19">
        <f>10*12</f>
        <v>120</v>
      </c>
      <c r="G3281" s="187"/>
      <c r="K3281" s="59">
        <f t="shared" si="506"/>
        <v>3.3333333333333335</v>
      </c>
    </row>
    <row r="3282" spans="1:11" x14ac:dyDescent="0.25">
      <c r="A3282" s="19" t="s">
        <v>65</v>
      </c>
      <c r="B3282" s="20">
        <v>58</v>
      </c>
      <c r="C3282" s="39" t="s">
        <v>75</v>
      </c>
      <c r="D3282" s="62" t="str">
        <f t="shared" si="486"/>
        <v>Только GRIT STRENGTH58Весовые диски 7,5 кг</v>
      </c>
      <c r="E3282" s="61">
        <f t="shared" si="507"/>
        <v>116</v>
      </c>
      <c r="F3282" s="19">
        <f>10*12</f>
        <v>120</v>
      </c>
      <c r="G3282" s="187"/>
      <c r="K3282" s="59">
        <f t="shared" si="506"/>
        <v>3.3333333333333335</v>
      </c>
    </row>
    <row r="3283" spans="1:11" s="5" customFormat="1" x14ac:dyDescent="0.25">
      <c r="A3283" s="19" t="s">
        <v>65</v>
      </c>
      <c r="B3283" s="20">
        <v>58</v>
      </c>
      <c r="C3283" s="39" t="s">
        <v>76</v>
      </c>
      <c r="D3283" s="62" t="str">
        <f t="shared" si="486"/>
        <v>Только GRIT STRENGTH58Весовые диски 10 кг</v>
      </c>
      <c r="E3283" s="61">
        <f t="shared" si="507"/>
        <v>116</v>
      </c>
      <c r="F3283" s="23">
        <f>10*12</f>
        <v>120</v>
      </c>
      <c r="G3283" s="189"/>
      <c r="H3283" s="6"/>
      <c r="I3283" s="6"/>
      <c r="J3283" s="37"/>
      <c r="K3283" s="59">
        <f t="shared" si="506"/>
        <v>3.3333333333333335</v>
      </c>
    </row>
    <row r="3284" spans="1:11" ht="15" customHeight="1" x14ac:dyDescent="0.25">
      <c r="A3284" s="19" t="s">
        <v>65</v>
      </c>
      <c r="B3284" s="20">
        <v>57</v>
      </c>
      <c r="C3284" s="19" t="s">
        <v>83</v>
      </c>
      <c r="D3284" s="62" t="str">
        <f t="shared" si="486"/>
        <v>Только GRIT STRENGTH57Грифы SMARTBAR</v>
      </c>
      <c r="E3284" s="61">
        <f>B3284</f>
        <v>57</v>
      </c>
      <c r="F3284" s="19">
        <f>12*5</f>
        <v>60</v>
      </c>
      <c r="G3284" s="188" t="s">
        <v>25</v>
      </c>
      <c r="H3284" s="8" t="s">
        <v>8</v>
      </c>
      <c r="I3284" s="4" t="s">
        <v>7</v>
      </c>
      <c r="J3284" s="35" t="s">
        <v>8</v>
      </c>
    </row>
    <row r="3285" spans="1:11" x14ac:dyDescent="0.25">
      <c r="A3285" s="19" t="s">
        <v>65</v>
      </c>
      <c r="B3285" s="20">
        <v>57</v>
      </c>
      <c r="C3285" s="19" t="s">
        <v>81</v>
      </c>
      <c r="D3285" s="62" t="str">
        <f t="shared" si="486"/>
        <v xml:space="preserve">Только GRIT STRENGTH57Степперы SMARTSTEP (и 4 подставки) x 1 на человека </v>
      </c>
      <c r="E3285" s="61">
        <f>B3285</f>
        <v>57</v>
      </c>
      <c r="F3285" s="19">
        <v>60</v>
      </c>
      <c r="G3285" s="187"/>
      <c r="H3285" s="8"/>
      <c r="I3285" s="4"/>
      <c r="J3285" s="35"/>
    </row>
    <row r="3286" spans="1:11" x14ac:dyDescent="0.25">
      <c r="A3286" s="19" t="s">
        <v>65</v>
      </c>
      <c r="B3286" s="20">
        <v>57</v>
      </c>
      <c r="C3286" s="39" t="s">
        <v>70</v>
      </c>
      <c r="D3286" s="62" t="str">
        <f t="shared" si="486"/>
        <v>Только GRIT STRENGTH57Стойки</v>
      </c>
      <c r="E3286" s="61">
        <v>5</v>
      </c>
      <c r="F3286" s="19">
        <v>5</v>
      </c>
      <c r="G3286" s="187"/>
      <c r="H3286" s="8" t="s">
        <v>9</v>
      </c>
      <c r="I3286" s="4" t="s">
        <v>11</v>
      </c>
      <c r="J3286" s="35" t="s">
        <v>9</v>
      </c>
    </row>
    <row r="3287" spans="1:11" x14ac:dyDescent="0.25">
      <c r="A3287" s="19" t="s">
        <v>65</v>
      </c>
      <c r="B3287" s="20">
        <v>57</v>
      </c>
      <c r="C3287" s="39" t="s">
        <v>71</v>
      </c>
      <c r="D3287" s="62" t="str">
        <f t="shared" si="486"/>
        <v>Только GRIT STRENGTH57Дополнительные весовые диски 1 кг</v>
      </c>
      <c r="E3287" s="61">
        <f>B3287</f>
        <v>57</v>
      </c>
      <c r="F3287" s="19">
        <v>60</v>
      </c>
      <c r="G3287" s="187"/>
      <c r="H3287" s="4" t="s">
        <v>10</v>
      </c>
      <c r="I3287" s="4" t="s">
        <v>11</v>
      </c>
      <c r="J3287" s="36" t="s">
        <v>10</v>
      </c>
      <c r="K3287" s="59">
        <f>F3287/$F$437</f>
        <v>1.6666666666666667</v>
      </c>
    </row>
    <row r="3288" spans="1:11" x14ac:dyDescent="0.25">
      <c r="A3288" s="19" t="s">
        <v>65</v>
      </c>
      <c r="B3288" s="20">
        <v>57</v>
      </c>
      <c r="C3288" s="39" t="s">
        <v>72</v>
      </c>
      <c r="D3288" s="62" t="str">
        <f t="shared" si="486"/>
        <v>Только GRIT STRENGTH57Дополнительные весовые диски 2,5 кг</v>
      </c>
      <c r="E3288" s="61">
        <f>E3287*3</f>
        <v>171</v>
      </c>
      <c r="F3288" s="19">
        <f>15*12</f>
        <v>180</v>
      </c>
      <c r="G3288" s="187"/>
      <c r="H3288" s="9" t="s">
        <v>18</v>
      </c>
      <c r="K3288" s="59">
        <f t="shared" ref="K3288:K3292" si="508">F3288/$F$437</f>
        <v>5</v>
      </c>
    </row>
    <row r="3289" spans="1:11" x14ac:dyDescent="0.25">
      <c r="A3289" s="19" t="s">
        <v>65</v>
      </c>
      <c r="B3289" s="20">
        <v>57</v>
      </c>
      <c r="C3289" s="39" t="s">
        <v>74</v>
      </c>
      <c r="D3289" s="62" t="str">
        <f t="shared" si="486"/>
        <v>Только GRIT STRENGTH57Весовые диски 3,7 кг</v>
      </c>
      <c r="E3289" s="61">
        <f>B3289*2</f>
        <v>114</v>
      </c>
      <c r="F3289" s="19">
        <f>10*12</f>
        <v>120</v>
      </c>
      <c r="G3289" s="187"/>
      <c r="K3289" s="59">
        <f t="shared" si="508"/>
        <v>3.3333333333333335</v>
      </c>
    </row>
    <row r="3290" spans="1:11" x14ac:dyDescent="0.25">
      <c r="A3290" s="19" t="s">
        <v>65</v>
      </c>
      <c r="B3290" s="20">
        <v>57</v>
      </c>
      <c r="C3290" s="39" t="s">
        <v>73</v>
      </c>
      <c r="D3290" s="62" t="str">
        <f t="shared" si="486"/>
        <v>Только GRIT STRENGTH57Дополнительные весовые диски 5 кг</v>
      </c>
      <c r="E3290" s="61">
        <f t="shared" ref="E3290:E3292" si="509">B3290*2</f>
        <v>114</v>
      </c>
      <c r="F3290" s="19">
        <f>10*12</f>
        <v>120</v>
      </c>
      <c r="G3290" s="187"/>
      <c r="K3290" s="59">
        <f t="shared" si="508"/>
        <v>3.3333333333333335</v>
      </c>
    </row>
    <row r="3291" spans="1:11" x14ac:dyDescent="0.25">
      <c r="A3291" s="19" t="s">
        <v>65</v>
      </c>
      <c r="B3291" s="20">
        <v>57</v>
      </c>
      <c r="C3291" s="39" t="s">
        <v>75</v>
      </c>
      <c r="D3291" s="62" t="str">
        <f t="shared" si="486"/>
        <v>Только GRIT STRENGTH57Весовые диски 7,5 кг</v>
      </c>
      <c r="E3291" s="61">
        <f t="shared" si="509"/>
        <v>114</v>
      </c>
      <c r="F3291" s="19">
        <f>10*12</f>
        <v>120</v>
      </c>
      <c r="G3291" s="187"/>
      <c r="K3291" s="59">
        <f t="shared" si="508"/>
        <v>3.3333333333333335</v>
      </c>
    </row>
    <row r="3292" spans="1:11" s="5" customFormat="1" x14ac:dyDescent="0.25">
      <c r="A3292" s="19" t="s">
        <v>65</v>
      </c>
      <c r="B3292" s="20">
        <v>57</v>
      </c>
      <c r="C3292" s="39" t="s">
        <v>76</v>
      </c>
      <c r="D3292" s="62" t="str">
        <f t="shared" si="486"/>
        <v>Только GRIT STRENGTH57Весовые диски 10 кг</v>
      </c>
      <c r="E3292" s="61">
        <f t="shared" si="509"/>
        <v>114</v>
      </c>
      <c r="F3292" s="23">
        <f>10*12</f>
        <v>120</v>
      </c>
      <c r="G3292" s="189"/>
      <c r="H3292" s="6"/>
      <c r="I3292" s="6"/>
      <c r="J3292" s="37"/>
      <c r="K3292" s="59">
        <f t="shared" si="508"/>
        <v>3.3333333333333335</v>
      </c>
    </row>
    <row r="3293" spans="1:11" ht="15" customHeight="1" x14ac:dyDescent="0.25">
      <c r="A3293" s="19" t="s">
        <v>65</v>
      </c>
      <c r="B3293" s="20">
        <v>56</v>
      </c>
      <c r="C3293" s="19" t="s">
        <v>83</v>
      </c>
      <c r="D3293" s="62" t="str">
        <f t="shared" si="486"/>
        <v>Только GRIT STRENGTH56Грифы SMARTBAR</v>
      </c>
      <c r="E3293" s="61">
        <f>B3293</f>
        <v>56</v>
      </c>
      <c r="F3293" s="19">
        <f>12*5</f>
        <v>60</v>
      </c>
      <c r="G3293" s="188" t="s">
        <v>25</v>
      </c>
      <c r="H3293" s="8" t="s">
        <v>8</v>
      </c>
      <c r="I3293" s="4" t="s">
        <v>7</v>
      </c>
      <c r="J3293" s="35" t="s">
        <v>8</v>
      </c>
    </row>
    <row r="3294" spans="1:11" x14ac:dyDescent="0.25">
      <c r="A3294" s="19" t="s">
        <v>65</v>
      </c>
      <c r="B3294" s="20">
        <v>56</v>
      </c>
      <c r="C3294" s="19" t="s">
        <v>81</v>
      </c>
      <c r="D3294" s="62" t="str">
        <f t="shared" ref="D3294:D3357" si="510">A3294&amp;B3294&amp;C3294</f>
        <v xml:space="preserve">Только GRIT STRENGTH56Степперы SMARTSTEP (и 4 подставки) x 1 на человека </v>
      </c>
      <c r="E3294" s="61">
        <f>B3294</f>
        <v>56</v>
      </c>
      <c r="F3294" s="19">
        <v>60</v>
      </c>
      <c r="G3294" s="187"/>
      <c r="H3294" s="8"/>
      <c r="I3294" s="4"/>
      <c r="J3294" s="35"/>
    </row>
    <row r="3295" spans="1:11" x14ac:dyDescent="0.25">
      <c r="A3295" s="19" t="s">
        <v>65</v>
      </c>
      <c r="B3295" s="20">
        <v>56</v>
      </c>
      <c r="C3295" s="39" t="s">
        <v>70</v>
      </c>
      <c r="D3295" s="62" t="str">
        <f t="shared" si="510"/>
        <v>Только GRIT STRENGTH56Стойки</v>
      </c>
      <c r="E3295" s="61">
        <v>5</v>
      </c>
      <c r="F3295" s="19">
        <v>5</v>
      </c>
      <c r="G3295" s="187"/>
      <c r="H3295" s="8" t="s">
        <v>9</v>
      </c>
      <c r="I3295" s="4" t="s">
        <v>11</v>
      </c>
      <c r="J3295" s="35" t="s">
        <v>9</v>
      </c>
    </row>
    <row r="3296" spans="1:11" x14ac:dyDescent="0.25">
      <c r="A3296" s="19" t="s">
        <v>65</v>
      </c>
      <c r="B3296" s="20">
        <v>56</v>
      </c>
      <c r="C3296" s="39" t="s">
        <v>71</v>
      </c>
      <c r="D3296" s="62" t="str">
        <f t="shared" si="510"/>
        <v>Только GRIT STRENGTH56Дополнительные весовые диски 1 кг</v>
      </c>
      <c r="E3296" s="61">
        <f>B3296</f>
        <v>56</v>
      </c>
      <c r="F3296" s="19">
        <v>60</v>
      </c>
      <c r="G3296" s="187"/>
      <c r="H3296" s="4" t="s">
        <v>10</v>
      </c>
      <c r="I3296" s="4" t="s">
        <v>11</v>
      </c>
      <c r="J3296" s="36" t="s">
        <v>10</v>
      </c>
      <c r="K3296" s="59">
        <f>F3296/$F$437</f>
        <v>1.6666666666666667</v>
      </c>
    </row>
    <row r="3297" spans="1:11" x14ac:dyDescent="0.25">
      <c r="A3297" s="19" t="s">
        <v>65</v>
      </c>
      <c r="B3297" s="20">
        <v>56</v>
      </c>
      <c r="C3297" s="39" t="s">
        <v>72</v>
      </c>
      <c r="D3297" s="62" t="str">
        <f t="shared" si="510"/>
        <v>Только GRIT STRENGTH56Дополнительные весовые диски 2,5 кг</v>
      </c>
      <c r="E3297" s="61">
        <f>E3296*3</f>
        <v>168</v>
      </c>
      <c r="F3297" s="19">
        <f>15*12</f>
        <v>180</v>
      </c>
      <c r="G3297" s="187"/>
      <c r="H3297" s="9" t="s">
        <v>18</v>
      </c>
      <c r="K3297" s="59">
        <f t="shared" ref="K3297:K3301" si="511">F3297/$F$437</f>
        <v>5</v>
      </c>
    </row>
    <row r="3298" spans="1:11" x14ac:dyDescent="0.25">
      <c r="A3298" s="19" t="s">
        <v>65</v>
      </c>
      <c r="B3298" s="20">
        <v>56</v>
      </c>
      <c r="C3298" s="39" t="s">
        <v>74</v>
      </c>
      <c r="D3298" s="62" t="str">
        <f t="shared" si="510"/>
        <v>Только GRIT STRENGTH56Весовые диски 3,7 кг</v>
      </c>
      <c r="E3298" s="61">
        <f>B3298*2</f>
        <v>112</v>
      </c>
      <c r="F3298" s="19">
        <f>10*12</f>
        <v>120</v>
      </c>
      <c r="G3298" s="187"/>
      <c r="K3298" s="59">
        <f t="shared" si="511"/>
        <v>3.3333333333333335</v>
      </c>
    </row>
    <row r="3299" spans="1:11" x14ac:dyDescent="0.25">
      <c r="A3299" s="19" t="s">
        <v>65</v>
      </c>
      <c r="B3299" s="20">
        <v>56</v>
      </c>
      <c r="C3299" s="39" t="s">
        <v>73</v>
      </c>
      <c r="D3299" s="62" t="str">
        <f t="shared" si="510"/>
        <v>Только GRIT STRENGTH56Дополнительные весовые диски 5 кг</v>
      </c>
      <c r="E3299" s="61">
        <f t="shared" ref="E3299:E3301" si="512">B3299*2</f>
        <v>112</v>
      </c>
      <c r="F3299" s="19">
        <f>10*12</f>
        <v>120</v>
      </c>
      <c r="G3299" s="187"/>
      <c r="K3299" s="59">
        <f t="shared" si="511"/>
        <v>3.3333333333333335</v>
      </c>
    </row>
    <row r="3300" spans="1:11" x14ac:dyDescent="0.25">
      <c r="A3300" s="19" t="s">
        <v>65</v>
      </c>
      <c r="B3300" s="20">
        <v>56</v>
      </c>
      <c r="C3300" s="39" t="s">
        <v>75</v>
      </c>
      <c r="D3300" s="62" t="str">
        <f t="shared" si="510"/>
        <v>Только GRIT STRENGTH56Весовые диски 7,5 кг</v>
      </c>
      <c r="E3300" s="61">
        <f t="shared" si="512"/>
        <v>112</v>
      </c>
      <c r="F3300" s="19">
        <f>10*12</f>
        <v>120</v>
      </c>
      <c r="G3300" s="187"/>
      <c r="K3300" s="59">
        <f t="shared" si="511"/>
        <v>3.3333333333333335</v>
      </c>
    </row>
    <row r="3301" spans="1:11" s="5" customFormat="1" x14ac:dyDescent="0.25">
      <c r="A3301" s="19" t="s">
        <v>65</v>
      </c>
      <c r="B3301" s="20">
        <v>56</v>
      </c>
      <c r="C3301" s="39" t="s">
        <v>76</v>
      </c>
      <c r="D3301" s="62" t="str">
        <f t="shared" si="510"/>
        <v>Только GRIT STRENGTH56Весовые диски 10 кг</v>
      </c>
      <c r="E3301" s="61">
        <f t="shared" si="512"/>
        <v>112</v>
      </c>
      <c r="F3301" s="23">
        <f>10*12</f>
        <v>120</v>
      </c>
      <c r="G3301" s="189"/>
      <c r="H3301" s="6"/>
      <c r="I3301" s="6"/>
      <c r="J3301" s="37"/>
      <c r="K3301" s="59">
        <f t="shared" si="511"/>
        <v>3.3333333333333335</v>
      </c>
    </row>
    <row r="3302" spans="1:11" ht="15" customHeight="1" x14ac:dyDescent="0.25">
      <c r="A3302" s="19" t="s">
        <v>65</v>
      </c>
      <c r="B3302" s="20">
        <v>55</v>
      </c>
      <c r="C3302" s="19" t="s">
        <v>83</v>
      </c>
      <c r="D3302" s="62" t="str">
        <f t="shared" si="510"/>
        <v>Только GRIT STRENGTH55Грифы SMARTBAR</v>
      </c>
      <c r="E3302" s="61">
        <f>B3302</f>
        <v>55</v>
      </c>
      <c r="F3302" s="19">
        <f>12*5</f>
        <v>60</v>
      </c>
      <c r="G3302" s="188" t="s">
        <v>25</v>
      </c>
      <c r="H3302" s="8" t="s">
        <v>8</v>
      </c>
      <c r="I3302" s="4" t="s">
        <v>7</v>
      </c>
      <c r="J3302" s="35" t="s">
        <v>8</v>
      </c>
    </row>
    <row r="3303" spans="1:11" x14ac:dyDescent="0.25">
      <c r="A3303" s="19" t="s">
        <v>65</v>
      </c>
      <c r="B3303" s="20">
        <v>55</v>
      </c>
      <c r="C3303" s="19" t="s">
        <v>81</v>
      </c>
      <c r="D3303" s="62" t="str">
        <f t="shared" si="510"/>
        <v xml:space="preserve">Только GRIT STRENGTH55Степперы SMARTSTEP (и 4 подставки) x 1 на человека </v>
      </c>
      <c r="E3303" s="61">
        <f>B3303</f>
        <v>55</v>
      </c>
      <c r="F3303" s="19">
        <v>60</v>
      </c>
      <c r="G3303" s="187"/>
      <c r="H3303" s="8"/>
      <c r="I3303" s="4"/>
      <c r="J3303" s="35"/>
    </row>
    <row r="3304" spans="1:11" x14ac:dyDescent="0.25">
      <c r="A3304" s="19" t="s">
        <v>65</v>
      </c>
      <c r="B3304" s="20">
        <v>55</v>
      </c>
      <c r="C3304" s="39" t="s">
        <v>70</v>
      </c>
      <c r="D3304" s="62" t="str">
        <f t="shared" si="510"/>
        <v>Только GRIT STRENGTH55Стойки</v>
      </c>
      <c r="E3304" s="61">
        <v>5</v>
      </c>
      <c r="F3304" s="19">
        <v>5</v>
      </c>
      <c r="G3304" s="187"/>
      <c r="H3304" s="8" t="s">
        <v>9</v>
      </c>
      <c r="I3304" s="4" t="s">
        <v>11</v>
      </c>
      <c r="J3304" s="35" t="s">
        <v>9</v>
      </c>
    </row>
    <row r="3305" spans="1:11" x14ac:dyDescent="0.25">
      <c r="A3305" s="19" t="s">
        <v>65</v>
      </c>
      <c r="B3305" s="20">
        <v>55</v>
      </c>
      <c r="C3305" s="39" t="s">
        <v>71</v>
      </c>
      <c r="D3305" s="62" t="str">
        <f t="shared" si="510"/>
        <v>Только GRIT STRENGTH55Дополнительные весовые диски 1 кг</v>
      </c>
      <c r="E3305" s="61">
        <f>B3305</f>
        <v>55</v>
      </c>
      <c r="F3305" s="19">
        <v>60</v>
      </c>
      <c r="G3305" s="187"/>
      <c r="H3305" s="4" t="s">
        <v>10</v>
      </c>
      <c r="I3305" s="4" t="s">
        <v>11</v>
      </c>
      <c r="J3305" s="36" t="s">
        <v>10</v>
      </c>
      <c r="K3305" s="59">
        <f>F3305/$F$437</f>
        <v>1.6666666666666667</v>
      </c>
    </row>
    <row r="3306" spans="1:11" x14ac:dyDescent="0.25">
      <c r="A3306" s="19" t="s">
        <v>65</v>
      </c>
      <c r="B3306" s="20">
        <v>55</v>
      </c>
      <c r="C3306" s="39" t="s">
        <v>72</v>
      </c>
      <c r="D3306" s="62" t="str">
        <f t="shared" si="510"/>
        <v>Только GRIT STRENGTH55Дополнительные весовые диски 2,5 кг</v>
      </c>
      <c r="E3306" s="61">
        <f>E3305*3</f>
        <v>165</v>
      </c>
      <c r="F3306" s="19">
        <f>15*12</f>
        <v>180</v>
      </c>
      <c r="G3306" s="187"/>
      <c r="H3306" s="9" t="s">
        <v>18</v>
      </c>
      <c r="K3306" s="59">
        <f t="shared" ref="K3306:K3310" si="513">F3306/$F$437</f>
        <v>5</v>
      </c>
    </row>
    <row r="3307" spans="1:11" x14ac:dyDescent="0.25">
      <c r="A3307" s="19" t="s">
        <v>65</v>
      </c>
      <c r="B3307" s="20">
        <v>55</v>
      </c>
      <c r="C3307" s="39" t="s">
        <v>74</v>
      </c>
      <c r="D3307" s="62" t="str">
        <f t="shared" si="510"/>
        <v>Только GRIT STRENGTH55Весовые диски 3,7 кг</v>
      </c>
      <c r="E3307" s="61">
        <f>B3307*2</f>
        <v>110</v>
      </c>
      <c r="F3307" s="19">
        <f>10*12</f>
        <v>120</v>
      </c>
      <c r="G3307" s="187"/>
      <c r="K3307" s="59">
        <f t="shared" si="513"/>
        <v>3.3333333333333335</v>
      </c>
    </row>
    <row r="3308" spans="1:11" x14ac:dyDescent="0.25">
      <c r="A3308" s="19" t="s">
        <v>65</v>
      </c>
      <c r="B3308" s="20">
        <v>55</v>
      </c>
      <c r="C3308" s="39" t="s">
        <v>73</v>
      </c>
      <c r="D3308" s="62" t="str">
        <f t="shared" si="510"/>
        <v>Только GRIT STRENGTH55Дополнительные весовые диски 5 кг</v>
      </c>
      <c r="E3308" s="61">
        <f t="shared" ref="E3308:E3310" si="514">B3308*2</f>
        <v>110</v>
      </c>
      <c r="F3308" s="19">
        <f>10*12</f>
        <v>120</v>
      </c>
      <c r="G3308" s="187"/>
      <c r="K3308" s="59">
        <f t="shared" si="513"/>
        <v>3.3333333333333335</v>
      </c>
    </row>
    <row r="3309" spans="1:11" x14ac:dyDescent="0.25">
      <c r="A3309" s="19" t="s">
        <v>65</v>
      </c>
      <c r="B3309" s="20">
        <v>55</v>
      </c>
      <c r="C3309" s="39" t="s">
        <v>75</v>
      </c>
      <c r="D3309" s="62" t="str">
        <f t="shared" si="510"/>
        <v>Только GRIT STRENGTH55Весовые диски 7,5 кг</v>
      </c>
      <c r="E3309" s="61">
        <f t="shared" si="514"/>
        <v>110</v>
      </c>
      <c r="F3309" s="19">
        <f>10*12</f>
        <v>120</v>
      </c>
      <c r="G3309" s="187"/>
      <c r="K3309" s="59">
        <f t="shared" si="513"/>
        <v>3.3333333333333335</v>
      </c>
    </row>
    <row r="3310" spans="1:11" s="5" customFormat="1" x14ac:dyDescent="0.25">
      <c r="A3310" s="19" t="s">
        <v>65</v>
      </c>
      <c r="B3310" s="20">
        <v>55</v>
      </c>
      <c r="C3310" s="39" t="s">
        <v>76</v>
      </c>
      <c r="D3310" s="62" t="str">
        <f t="shared" si="510"/>
        <v>Только GRIT STRENGTH55Весовые диски 10 кг</v>
      </c>
      <c r="E3310" s="61">
        <f t="shared" si="514"/>
        <v>110</v>
      </c>
      <c r="F3310" s="23">
        <f>10*12</f>
        <v>120</v>
      </c>
      <c r="G3310" s="189"/>
      <c r="H3310" s="6"/>
      <c r="I3310" s="6"/>
      <c r="J3310" s="37"/>
      <c r="K3310" s="59">
        <f t="shared" si="513"/>
        <v>3.3333333333333335</v>
      </c>
    </row>
    <row r="3311" spans="1:11" ht="15" customHeight="1" x14ac:dyDescent="0.25">
      <c r="A3311" s="19" t="s">
        <v>65</v>
      </c>
      <c r="B3311" s="20">
        <v>54</v>
      </c>
      <c r="C3311" s="19" t="s">
        <v>83</v>
      </c>
      <c r="D3311" s="62" t="str">
        <f t="shared" si="510"/>
        <v>Только GRIT STRENGTH54Грифы SMARTBAR</v>
      </c>
      <c r="E3311" s="61">
        <f>B3311</f>
        <v>54</v>
      </c>
      <c r="F3311" s="19">
        <f>12*5</f>
        <v>60</v>
      </c>
      <c r="G3311" s="188" t="s">
        <v>25</v>
      </c>
      <c r="H3311" s="8" t="s">
        <v>8</v>
      </c>
      <c r="I3311" s="4" t="s">
        <v>7</v>
      </c>
      <c r="J3311" s="35" t="s">
        <v>8</v>
      </c>
    </row>
    <row r="3312" spans="1:11" x14ac:dyDescent="0.25">
      <c r="A3312" s="19" t="s">
        <v>65</v>
      </c>
      <c r="B3312" s="20">
        <v>54</v>
      </c>
      <c r="C3312" s="19" t="s">
        <v>81</v>
      </c>
      <c r="D3312" s="62" t="str">
        <f t="shared" si="510"/>
        <v xml:space="preserve">Только GRIT STRENGTH54Степперы SMARTSTEP (и 4 подставки) x 1 на человека </v>
      </c>
      <c r="E3312" s="61">
        <f>B3312</f>
        <v>54</v>
      </c>
      <c r="F3312" s="19">
        <v>60</v>
      </c>
      <c r="G3312" s="187"/>
      <c r="H3312" s="8"/>
      <c r="I3312" s="4"/>
      <c r="J3312" s="35"/>
    </row>
    <row r="3313" spans="1:11" x14ac:dyDescent="0.25">
      <c r="A3313" s="19" t="s">
        <v>65</v>
      </c>
      <c r="B3313" s="20">
        <v>54</v>
      </c>
      <c r="C3313" s="39" t="s">
        <v>70</v>
      </c>
      <c r="D3313" s="62" t="str">
        <f t="shared" si="510"/>
        <v>Только GRIT STRENGTH54Стойки</v>
      </c>
      <c r="E3313" s="61">
        <v>5</v>
      </c>
      <c r="F3313" s="19">
        <v>5</v>
      </c>
      <c r="G3313" s="187"/>
      <c r="H3313" s="8" t="s">
        <v>9</v>
      </c>
      <c r="I3313" s="4" t="s">
        <v>11</v>
      </c>
      <c r="J3313" s="35" t="s">
        <v>9</v>
      </c>
    </row>
    <row r="3314" spans="1:11" x14ac:dyDescent="0.25">
      <c r="A3314" s="19" t="s">
        <v>65</v>
      </c>
      <c r="B3314" s="20">
        <v>54</v>
      </c>
      <c r="C3314" s="39" t="s">
        <v>71</v>
      </c>
      <c r="D3314" s="62" t="str">
        <f t="shared" si="510"/>
        <v>Только GRIT STRENGTH54Дополнительные весовые диски 1 кг</v>
      </c>
      <c r="E3314" s="61">
        <f>B3314</f>
        <v>54</v>
      </c>
      <c r="F3314" s="19">
        <v>60</v>
      </c>
      <c r="G3314" s="187"/>
      <c r="H3314" s="4" t="s">
        <v>10</v>
      </c>
      <c r="I3314" s="4" t="s">
        <v>11</v>
      </c>
      <c r="J3314" s="36" t="s">
        <v>10</v>
      </c>
      <c r="K3314" s="59">
        <f>F3314/$F$437</f>
        <v>1.6666666666666667</v>
      </c>
    </row>
    <row r="3315" spans="1:11" x14ac:dyDescent="0.25">
      <c r="A3315" s="19" t="s">
        <v>65</v>
      </c>
      <c r="B3315" s="20">
        <v>54</v>
      </c>
      <c r="C3315" s="39" t="s">
        <v>72</v>
      </c>
      <c r="D3315" s="62" t="str">
        <f t="shared" si="510"/>
        <v>Только GRIT STRENGTH54Дополнительные весовые диски 2,5 кг</v>
      </c>
      <c r="E3315" s="61">
        <f>E3314*3</f>
        <v>162</v>
      </c>
      <c r="F3315" s="19">
        <f>15*12</f>
        <v>180</v>
      </c>
      <c r="G3315" s="187"/>
      <c r="H3315" s="9" t="s">
        <v>18</v>
      </c>
      <c r="K3315" s="59">
        <f t="shared" ref="K3315:K3319" si="515">F3315/$F$437</f>
        <v>5</v>
      </c>
    </row>
    <row r="3316" spans="1:11" x14ac:dyDescent="0.25">
      <c r="A3316" s="19" t="s">
        <v>65</v>
      </c>
      <c r="B3316" s="20">
        <v>54</v>
      </c>
      <c r="C3316" s="39" t="s">
        <v>74</v>
      </c>
      <c r="D3316" s="62" t="str">
        <f t="shared" si="510"/>
        <v>Только GRIT STRENGTH54Весовые диски 3,7 кг</v>
      </c>
      <c r="E3316" s="61">
        <f>B3316*2</f>
        <v>108</v>
      </c>
      <c r="F3316" s="19">
        <f>10*12</f>
        <v>120</v>
      </c>
      <c r="G3316" s="187"/>
      <c r="K3316" s="59">
        <f t="shared" si="515"/>
        <v>3.3333333333333335</v>
      </c>
    </row>
    <row r="3317" spans="1:11" x14ac:dyDescent="0.25">
      <c r="A3317" s="19" t="s">
        <v>65</v>
      </c>
      <c r="B3317" s="20">
        <v>54</v>
      </c>
      <c r="C3317" s="39" t="s">
        <v>73</v>
      </c>
      <c r="D3317" s="62" t="str">
        <f t="shared" si="510"/>
        <v>Только GRIT STRENGTH54Дополнительные весовые диски 5 кг</v>
      </c>
      <c r="E3317" s="61">
        <f t="shared" ref="E3317:E3319" si="516">B3317*2</f>
        <v>108</v>
      </c>
      <c r="F3317" s="19">
        <f>10*12</f>
        <v>120</v>
      </c>
      <c r="G3317" s="187"/>
      <c r="K3317" s="59">
        <f t="shared" si="515"/>
        <v>3.3333333333333335</v>
      </c>
    </row>
    <row r="3318" spans="1:11" x14ac:dyDescent="0.25">
      <c r="A3318" s="19" t="s">
        <v>65</v>
      </c>
      <c r="B3318" s="20">
        <v>54</v>
      </c>
      <c r="C3318" s="39" t="s">
        <v>75</v>
      </c>
      <c r="D3318" s="62" t="str">
        <f t="shared" si="510"/>
        <v>Только GRIT STRENGTH54Весовые диски 7,5 кг</v>
      </c>
      <c r="E3318" s="61">
        <f t="shared" si="516"/>
        <v>108</v>
      </c>
      <c r="F3318" s="19">
        <f>10*12</f>
        <v>120</v>
      </c>
      <c r="G3318" s="187"/>
      <c r="K3318" s="59">
        <f t="shared" si="515"/>
        <v>3.3333333333333335</v>
      </c>
    </row>
    <row r="3319" spans="1:11" s="5" customFormat="1" x14ac:dyDescent="0.25">
      <c r="A3319" s="19" t="s">
        <v>65</v>
      </c>
      <c r="B3319" s="20">
        <v>54</v>
      </c>
      <c r="C3319" s="39" t="s">
        <v>76</v>
      </c>
      <c r="D3319" s="62" t="str">
        <f t="shared" si="510"/>
        <v>Только GRIT STRENGTH54Весовые диски 10 кг</v>
      </c>
      <c r="E3319" s="61">
        <f t="shared" si="516"/>
        <v>108</v>
      </c>
      <c r="F3319" s="23">
        <f>10*12</f>
        <v>120</v>
      </c>
      <c r="G3319" s="189"/>
      <c r="H3319" s="6"/>
      <c r="I3319" s="6"/>
      <c r="J3319" s="37"/>
      <c r="K3319" s="59">
        <f t="shared" si="515"/>
        <v>3.3333333333333335</v>
      </c>
    </row>
    <row r="3320" spans="1:11" ht="15" customHeight="1" x14ac:dyDescent="0.25">
      <c r="A3320" s="19" t="s">
        <v>65</v>
      </c>
      <c r="B3320" s="20">
        <v>53</v>
      </c>
      <c r="C3320" s="19" t="s">
        <v>83</v>
      </c>
      <c r="D3320" s="62" t="str">
        <f t="shared" si="510"/>
        <v>Только GRIT STRENGTH53Грифы SMARTBAR</v>
      </c>
      <c r="E3320" s="61">
        <f>B3320</f>
        <v>53</v>
      </c>
      <c r="F3320" s="19">
        <f>12*5</f>
        <v>60</v>
      </c>
      <c r="G3320" s="188" t="s">
        <v>25</v>
      </c>
      <c r="H3320" s="8" t="s">
        <v>8</v>
      </c>
      <c r="I3320" s="4" t="s">
        <v>7</v>
      </c>
      <c r="J3320" s="35" t="s">
        <v>8</v>
      </c>
    </row>
    <row r="3321" spans="1:11" x14ac:dyDescent="0.25">
      <c r="A3321" s="19" t="s">
        <v>65</v>
      </c>
      <c r="B3321" s="20">
        <v>53</v>
      </c>
      <c r="C3321" s="19" t="s">
        <v>81</v>
      </c>
      <c r="D3321" s="62" t="str">
        <f t="shared" si="510"/>
        <v xml:space="preserve">Только GRIT STRENGTH53Степперы SMARTSTEP (и 4 подставки) x 1 на человека </v>
      </c>
      <c r="E3321" s="61">
        <f>B3321</f>
        <v>53</v>
      </c>
      <c r="F3321" s="19">
        <v>60</v>
      </c>
      <c r="G3321" s="187"/>
      <c r="H3321" s="8"/>
      <c r="I3321" s="4"/>
      <c r="J3321" s="35"/>
    </row>
    <row r="3322" spans="1:11" x14ac:dyDescent="0.25">
      <c r="A3322" s="19" t="s">
        <v>65</v>
      </c>
      <c r="B3322" s="20">
        <v>53</v>
      </c>
      <c r="C3322" s="39" t="s">
        <v>70</v>
      </c>
      <c r="D3322" s="62" t="str">
        <f t="shared" si="510"/>
        <v>Только GRIT STRENGTH53Стойки</v>
      </c>
      <c r="E3322" s="61">
        <v>5</v>
      </c>
      <c r="F3322" s="19">
        <v>5</v>
      </c>
      <c r="G3322" s="187"/>
      <c r="H3322" s="8" t="s">
        <v>9</v>
      </c>
      <c r="I3322" s="4" t="s">
        <v>11</v>
      </c>
      <c r="J3322" s="35" t="s">
        <v>9</v>
      </c>
    </row>
    <row r="3323" spans="1:11" x14ac:dyDescent="0.25">
      <c r="A3323" s="19" t="s">
        <v>65</v>
      </c>
      <c r="B3323" s="20">
        <v>53</v>
      </c>
      <c r="C3323" s="39" t="s">
        <v>71</v>
      </c>
      <c r="D3323" s="62" t="str">
        <f t="shared" si="510"/>
        <v>Только GRIT STRENGTH53Дополнительные весовые диски 1 кг</v>
      </c>
      <c r="E3323" s="61">
        <f>B3323</f>
        <v>53</v>
      </c>
      <c r="F3323" s="19">
        <v>60</v>
      </c>
      <c r="G3323" s="187"/>
      <c r="H3323" s="4" t="s">
        <v>10</v>
      </c>
      <c r="I3323" s="4" t="s">
        <v>11</v>
      </c>
      <c r="J3323" s="36" t="s">
        <v>10</v>
      </c>
      <c r="K3323" s="59">
        <f>F3323/$F$437</f>
        <v>1.6666666666666667</v>
      </c>
    </row>
    <row r="3324" spans="1:11" x14ac:dyDescent="0.25">
      <c r="A3324" s="19" t="s">
        <v>65</v>
      </c>
      <c r="B3324" s="20">
        <v>53</v>
      </c>
      <c r="C3324" s="39" t="s">
        <v>72</v>
      </c>
      <c r="D3324" s="62" t="str">
        <f t="shared" si="510"/>
        <v>Только GRIT STRENGTH53Дополнительные весовые диски 2,5 кг</v>
      </c>
      <c r="E3324" s="61">
        <f>E3323*3</f>
        <v>159</v>
      </c>
      <c r="F3324" s="19">
        <f>15*12</f>
        <v>180</v>
      </c>
      <c r="G3324" s="187"/>
      <c r="H3324" s="9" t="s">
        <v>18</v>
      </c>
      <c r="K3324" s="59">
        <f t="shared" ref="K3324:K3328" si="517">F3324/$F$437</f>
        <v>5</v>
      </c>
    </row>
    <row r="3325" spans="1:11" x14ac:dyDescent="0.25">
      <c r="A3325" s="19" t="s">
        <v>65</v>
      </c>
      <c r="B3325" s="20">
        <v>53</v>
      </c>
      <c r="C3325" s="39" t="s">
        <v>74</v>
      </c>
      <c r="D3325" s="62" t="str">
        <f t="shared" si="510"/>
        <v>Только GRIT STRENGTH53Весовые диски 3,7 кг</v>
      </c>
      <c r="E3325" s="61">
        <f>B3325*2</f>
        <v>106</v>
      </c>
      <c r="F3325" s="19">
        <f>10*12</f>
        <v>120</v>
      </c>
      <c r="G3325" s="187"/>
      <c r="K3325" s="59">
        <f t="shared" si="517"/>
        <v>3.3333333333333335</v>
      </c>
    </row>
    <row r="3326" spans="1:11" x14ac:dyDescent="0.25">
      <c r="A3326" s="19" t="s">
        <v>65</v>
      </c>
      <c r="B3326" s="20">
        <v>53</v>
      </c>
      <c r="C3326" s="39" t="s">
        <v>73</v>
      </c>
      <c r="D3326" s="62" t="str">
        <f t="shared" si="510"/>
        <v>Только GRIT STRENGTH53Дополнительные весовые диски 5 кг</v>
      </c>
      <c r="E3326" s="61">
        <f t="shared" ref="E3326:E3328" si="518">B3326*2</f>
        <v>106</v>
      </c>
      <c r="F3326" s="19">
        <f>10*12</f>
        <v>120</v>
      </c>
      <c r="G3326" s="187"/>
      <c r="K3326" s="59">
        <f t="shared" si="517"/>
        <v>3.3333333333333335</v>
      </c>
    </row>
    <row r="3327" spans="1:11" x14ac:dyDescent="0.25">
      <c r="A3327" s="19" t="s">
        <v>65</v>
      </c>
      <c r="B3327" s="20">
        <v>53</v>
      </c>
      <c r="C3327" s="39" t="s">
        <v>75</v>
      </c>
      <c r="D3327" s="62" t="str">
        <f t="shared" si="510"/>
        <v>Только GRIT STRENGTH53Весовые диски 7,5 кг</v>
      </c>
      <c r="E3327" s="61">
        <f t="shared" si="518"/>
        <v>106</v>
      </c>
      <c r="F3327" s="19">
        <f>10*12</f>
        <v>120</v>
      </c>
      <c r="G3327" s="187"/>
      <c r="K3327" s="59">
        <f t="shared" si="517"/>
        <v>3.3333333333333335</v>
      </c>
    </row>
    <row r="3328" spans="1:11" s="5" customFormat="1" x14ac:dyDescent="0.25">
      <c r="A3328" s="19" t="s">
        <v>65</v>
      </c>
      <c r="B3328" s="20">
        <v>53</v>
      </c>
      <c r="C3328" s="39" t="s">
        <v>76</v>
      </c>
      <c r="D3328" s="62" t="str">
        <f t="shared" si="510"/>
        <v>Только GRIT STRENGTH53Весовые диски 10 кг</v>
      </c>
      <c r="E3328" s="61">
        <f t="shared" si="518"/>
        <v>106</v>
      </c>
      <c r="F3328" s="23">
        <f>10*12</f>
        <v>120</v>
      </c>
      <c r="G3328" s="189"/>
      <c r="H3328" s="6"/>
      <c r="I3328" s="6"/>
      <c r="J3328" s="37"/>
      <c r="K3328" s="59">
        <f t="shared" si="517"/>
        <v>3.3333333333333335</v>
      </c>
    </row>
    <row r="3329" spans="1:11" ht="15" customHeight="1" x14ac:dyDescent="0.25">
      <c r="A3329" s="19" t="s">
        <v>65</v>
      </c>
      <c r="B3329" s="20">
        <v>52</v>
      </c>
      <c r="C3329" s="19" t="s">
        <v>83</v>
      </c>
      <c r="D3329" s="62" t="str">
        <f t="shared" si="510"/>
        <v>Только GRIT STRENGTH52Грифы SMARTBAR</v>
      </c>
      <c r="E3329" s="61">
        <f>B3329</f>
        <v>52</v>
      </c>
      <c r="F3329" s="19">
        <f>12*5</f>
        <v>60</v>
      </c>
      <c r="G3329" s="188" t="s">
        <v>25</v>
      </c>
      <c r="H3329" s="8" t="s">
        <v>8</v>
      </c>
      <c r="I3329" s="4" t="s">
        <v>7</v>
      </c>
      <c r="J3329" s="35" t="s">
        <v>8</v>
      </c>
    </row>
    <row r="3330" spans="1:11" x14ac:dyDescent="0.25">
      <c r="A3330" s="19" t="s">
        <v>65</v>
      </c>
      <c r="B3330" s="20">
        <v>52</v>
      </c>
      <c r="C3330" s="19" t="s">
        <v>81</v>
      </c>
      <c r="D3330" s="62" t="str">
        <f t="shared" si="510"/>
        <v xml:space="preserve">Только GRIT STRENGTH52Степперы SMARTSTEP (и 4 подставки) x 1 на человека </v>
      </c>
      <c r="E3330" s="61">
        <f>B3330</f>
        <v>52</v>
      </c>
      <c r="F3330" s="19">
        <v>60</v>
      </c>
      <c r="G3330" s="187"/>
      <c r="H3330" s="8"/>
      <c r="I3330" s="4"/>
      <c r="J3330" s="35"/>
    </row>
    <row r="3331" spans="1:11" x14ac:dyDescent="0.25">
      <c r="A3331" s="19" t="s">
        <v>65</v>
      </c>
      <c r="B3331" s="20">
        <v>52</v>
      </c>
      <c r="C3331" s="39" t="s">
        <v>70</v>
      </c>
      <c r="D3331" s="62" t="str">
        <f t="shared" si="510"/>
        <v>Только GRIT STRENGTH52Стойки</v>
      </c>
      <c r="E3331" s="61">
        <v>5</v>
      </c>
      <c r="F3331" s="19">
        <v>5</v>
      </c>
      <c r="G3331" s="187"/>
      <c r="H3331" s="8" t="s">
        <v>9</v>
      </c>
      <c r="I3331" s="4" t="s">
        <v>11</v>
      </c>
      <c r="J3331" s="35" t="s">
        <v>9</v>
      </c>
    </row>
    <row r="3332" spans="1:11" x14ac:dyDescent="0.25">
      <c r="A3332" s="19" t="s">
        <v>65</v>
      </c>
      <c r="B3332" s="20">
        <v>52</v>
      </c>
      <c r="C3332" s="39" t="s">
        <v>71</v>
      </c>
      <c r="D3332" s="62" t="str">
        <f t="shared" si="510"/>
        <v>Только GRIT STRENGTH52Дополнительные весовые диски 1 кг</v>
      </c>
      <c r="E3332" s="61">
        <f>B3332</f>
        <v>52</v>
      </c>
      <c r="F3332" s="19">
        <v>60</v>
      </c>
      <c r="G3332" s="187"/>
      <c r="H3332" s="4" t="s">
        <v>10</v>
      </c>
      <c r="I3332" s="4" t="s">
        <v>11</v>
      </c>
      <c r="J3332" s="36" t="s">
        <v>10</v>
      </c>
      <c r="K3332" s="59">
        <f>F3332/$F$437</f>
        <v>1.6666666666666667</v>
      </c>
    </row>
    <row r="3333" spans="1:11" x14ac:dyDescent="0.25">
      <c r="A3333" s="19" t="s">
        <v>65</v>
      </c>
      <c r="B3333" s="20">
        <v>52</v>
      </c>
      <c r="C3333" s="39" t="s">
        <v>72</v>
      </c>
      <c r="D3333" s="62" t="str">
        <f t="shared" si="510"/>
        <v>Только GRIT STRENGTH52Дополнительные весовые диски 2,5 кг</v>
      </c>
      <c r="E3333" s="61">
        <f>E3332*3</f>
        <v>156</v>
      </c>
      <c r="F3333" s="19">
        <f>15*12</f>
        <v>180</v>
      </c>
      <c r="G3333" s="187"/>
      <c r="H3333" s="9" t="s">
        <v>18</v>
      </c>
      <c r="K3333" s="59">
        <f t="shared" ref="K3333:K3337" si="519">F3333/$F$437</f>
        <v>5</v>
      </c>
    </row>
    <row r="3334" spans="1:11" x14ac:dyDescent="0.25">
      <c r="A3334" s="19" t="s">
        <v>65</v>
      </c>
      <c r="B3334" s="20">
        <v>52</v>
      </c>
      <c r="C3334" s="39" t="s">
        <v>74</v>
      </c>
      <c r="D3334" s="62" t="str">
        <f t="shared" si="510"/>
        <v>Только GRIT STRENGTH52Весовые диски 3,7 кг</v>
      </c>
      <c r="E3334" s="61">
        <f>B3334*2</f>
        <v>104</v>
      </c>
      <c r="F3334" s="19">
        <f>10*12</f>
        <v>120</v>
      </c>
      <c r="G3334" s="187"/>
      <c r="K3334" s="59">
        <f t="shared" si="519"/>
        <v>3.3333333333333335</v>
      </c>
    </row>
    <row r="3335" spans="1:11" x14ac:dyDescent="0.25">
      <c r="A3335" s="19" t="s">
        <v>65</v>
      </c>
      <c r="B3335" s="20">
        <v>52</v>
      </c>
      <c r="C3335" s="39" t="s">
        <v>73</v>
      </c>
      <c r="D3335" s="62" t="str">
        <f t="shared" si="510"/>
        <v>Только GRIT STRENGTH52Дополнительные весовые диски 5 кг</v>
      </c>
      <c r="E3335" s="61">
        <f t="shared" ref="E3335:E3337" si="520">B3335*2</f>
        <v>104</v>
      </c>
      <c r="F3335" s="19">
        <f>10*12</f>
        <v>120</v>
      </c>
      <c r="G3335" s="187"/>
      <c r="K3335" s="59">
        <f t="shared" si="519"/>
        <v>3.3333333333333335</v>
      </c>
    </row>
    <row r="3336" spans="1:11" x14ac:dyDescent="0.25">
      <c r="A3336" s="19" t="s">
        <v>65</v>
      </c>
      <c r="B3336" s="20">
        <v>52</v>
      </c>
      <c r="C3336" s="39" t="s">
        <v>75</v>
      </c>
      <c r="D3336" s="62" t="str">
        <f t="shared" si="510"/>
        <v>Только GRIT STRENGTH52Весовые диски 7,5 кг</v>
      </c>
      <c r="E3336" s="61">
        <f t="shared" si="520"/>
        <v>104</v>
      </c>
      <c r="F3336" s="19">
        <f>10*12</f>
        <v>120</v>
      </c>
      <c r="G3336" s="187"/>
      <c r="K3336" s="59">
        <f t="shared" si="519"/>
        <v>3.3333333333333335</v>
      </c>
    </row>
    <row r="3337" spans="1:11" s="5" customFormat="1" x14ac:dyDescent="0.25">
      <c r="A3337" s="19" t="s">
        <v>65</v>
      </c>
      <c r="B3337" s="20">
        <v>52</v>
      </c>
      <c r="C3337" s="39" t="s">
        <v>76</v>
      </c>
      <c r="D3337" s="62" t="str">
        <f t="shared" si="510"/>
        <v>Только GRIT STRENGTH52Весовые диски 10 кг</v>
      </c>
      <c r="E3337" s="61">
        <f t="shared" si="520"/>
        <v>104</v>
      </c>
      <c r="F3337" s="23">
        <f>10*12</f>
        <v>120</v>
      </c>
      <c r="G3337" s="189"/>
      <c r="H3337" s="6"/>
      <c r="I3337" s="6"/>
      <c r="J3337" s="37"/>
      <c r="K3337" s="59">
        <f t="shared" si="519"/>
        <v>3.3333333333333335</v>
      </c>
    </row>
    <row r="3338" spans="1:11" ht="15" customHeight="1" x14ac:dyDescent="0.25">
      <c r="A3338" s="19" t="s">
        <v>65</v>
      </c>
      <c r="B3338" s="20">
        <v>51</v>
      </c>
      <c r="C3338" s="19" t="s">
        <v>83</v>
      </c>
      <c r="D3338" s="62" t="str">
        <f t="shared" si="510"/>
        <v>Только GRIT STRENGTH51Грифы SMARTBAR</v>
      </c>
      <c r="E3338" s="61">
        <f>B3338</f>
        <v>51</v>
      </c>
      <c r="F3338" s="19">
        <f>12*5</f>
        <v>60</v>
      </c>
      <c r="G3338" s="188" t="s">
        <v>25</v>
      </c>
      <c r="H3338" s="8" t="s">
        <v>8</v>
      </c>
      <c r="I3338" s="4" t="s">
        <v>7</v>
      </c>
      <c r="J3338" s="35" t="s">
        <v>8</v>
      </c>
    </row>
    <row r="3339" spans="1:11" x14ac:dyDescent="0.25">
      <c r="A3339" s="19" t="s">
        <v>65</v>
      </c>
      <c r="B3339" s="20">
        <v>51</v>
      </c>
      <c r="C3339" s="19" t="s">
        <v>81</v>
      </c>
      <c r="D3339" s="62" t="str">
        <f t="shared" si="510"/>
        <v xml:space="preserve">Только GRIT STRENGTH51Степперы SMARTSTEP (и 4 подставки) x 1 на человека </v>
      </c>
      <c r="E3339" s="61">
        <f>B3339</f>
        <v>51</v>
      </c>
      <c r="F3339" s="19">
        <v>60</v>
      </c>
      <c r="G3339" s="187"/>
      <c r="H3339" s="8"/>
      <c r="I3339" s="4"/>
      <c r="J3339" s="35"/>
    </row>
    <row r="3340" spans="1:11" x14ac:dyDescent="0.25">
      <c r="A3340" s="19" t="s">
        <v>65</v>
      </c>
      <c r="B3340" s="20">
        <v>51</v>
      </c>
      <c r="C3340" s="39" t="s">
        <v>70</v>
      </c>
      <c r="D3340" s="62" t="str">
        <f t="shared" si="510"/>
        <v>Только GRIT STRENGTH51Стойки</v>
      </c>
      <c r="E3340" s="61">
        <v>5</v>
      </c>
      <c r="F3340" s="19">
        <v>5</v>
      </c>
      <c r="G3340" s="187"/>
      <c r="H3340" s="8" t="s">
        <v>9</v>
      </c>
      <c r="I3340" s="4" t="s">
        <v>11</v>
      </c>
      <c r="J3340" s="35" t="s">
        <v>9</v>
      </c>
    </row>
    <row r="3341" spans="1:11" x14ac:dyDescent="0.25">
      <c r="A3341" s="19" t="s">
        <v>65</v>
      </c>
      <c r="B3341" s="20">
        <v>51</v>
      </c>
      <c r="C3341" s="39" t="s">
        <v>71</v>
      </c>
      <c r="D3341" s="62" t="str">
        <f t="shared" si="510"/>
        <v>Только GRIT STRENGTH51Дополнительные весовые диски 1 кг</v>
      </c>
      <c r="E3341" s="61">
        <f>B3341</f>
        <v>51</v>
      </c>
      <c r="F3341" s="19">
        <v>60</v>
      </c>
      <c r="G3341" s="187"/>
      <c r="H3341" s="4" t="s">
        <v>10</v>
      </c>
      <c r="I3341" s="4" t="s">
        <v>11</v>
      </c>
      <c r="J3341" s="36" t="s">
        <v>10</v>
      </c>
      <c r="K3341" s="59">
        <f>F3341/$F$437</f>
        <v>1.6666666666666667</v>
      </c>
    </row>
    <row r="3342" spans="1:11" x14ac:dyDescent="0.25">
      <c r="A3342" s="19" t="s">
        <v>65</v>
      </c>
      <c r="B3342" s="20">
        <v>51</v>
      </c>
      <c r="C3342" s="39" t="s">
        <v>72</v>
      </c>
      <c r="D3342" s="62" t="str">
        <f t="shared" si="510"/>
        <v>Только GRIT STRENGTH51Дополнительные весовые диски 2,5 кг</v>
      </c>
      <c r="E3342" s="61">
        <f>E3341*3</f>
        <v>153</v>
      </c>
      <c r="F3342" s="19">
        <f>15*12</f>
        <v>180</v>
      </c>
      <c r="G3342" s="187"/>
      <c r="H3342" s="9" t="s">
        <v>18</v>
      </c>
      <c r="K3342" s="59">
        <f t="shared" ref="K3342:K3346" si="521">F3342/$F$437</f>
        <v>5</v>
      </c>
    </row>
    <row r="3343" spans="1:11" x14ac:dyDescent="0.25">
      <c r="A3343" s="19" t="s">
        <v>65</v>
      </c>
      <c r="B3343" s="20">
        <v>51</v>
      </c>
      <c r="C3343" s="39" t="s">
        <v>74</v>
      </c>
      <c r="D3343" s="62" t="str">
        <f t="shared" si="510"/>
        <v>Только GRIT STRENGTH51Весовые диски 3,7 кг</v>
      </c>
      <c r="E3343" s="61">
        <f>B3343*2</f>
        <v>102</v>
      </c>
      <c r="F3343" s="19">
        <f>10*12</f>
        <v>120</v>
      </c>
      <c r="G3343" s="187"/>
      <c r="K3343" s="59">
        <f t="shared" si="521"/>
        <v>3.3333333333333335</v>
      </c>
    </row>
    <row r="3344" spans="1:11" x14ac:dyDescent="0.25">
      <c r="A3344" s="19" t="s">
        <v>65</v>
      </c>
      <c r="B3344" s="20">
        <v>51</v>
      </c>
      <c r="C3344" s="39" t="s">
        <v>73</v>
      </c>
      <c r="D3344" s="62" t="str">
        <f t="shared" si="510"/>
        <v>Только GRIT STRENGTH51Дополнительные весовые диски 5 кг</v>
      </c>
      <c r="E3344" s="61">
        <f t="shared" ref="E3344:E3346" si="522">B3344*2</f>
        <v>102</v>
      </c>
      <c r="F3344" s="19">
        <f>10*12</f>
        <v>120</v>
      </c>
      <c r="G3344" s="187"/>
      <c r="K3344" s="59">
        <f t="shared" si="521"/>
        <v>3.3333333333333335</v>
      </c>
    </row>
    <row r="3345" spans="1:11" x14ac:dyDescent="0.25">
      <c r="A3345" s="19" t="s">
        <v>65</v>
      </c>
      <c r="B3345" s="20">
        <v>51</v>
      </c>
      <c r="C3345" s="39" t="s">
        <v>75</v>
      </c>
      <c r="D3345" s="62" t="str">
        <f t="shared" si="510"/>
        <v>Только GRIT STRENGTH51Весовые диски 7,5 кг</v>
      </c>
      <c r="E3345" s="61">
        <f t="shared" si="522"/>
        <v>102</v>
      </c>
      <c r="F3345" s="19">
        <f>10*12</f>
        <v>120</v>
      </c>
      <c r="G3345" s="187"/>
      <c r="K3345" s="59">
        <f t="shared" si="521"/>
        <v>3.3333333333333335</v>
      </c>
    </row>
    <row r="3346" spans="1:11" s="5" customFormat="1" x14ac:dyDescent="0.25">
      <c r="A3346" s="19" t="s">
        <v>65</v>
      </c>
      <c r="B3346" s="20">
        <v>51</v>
      </c>
      <c r="C3346" s="39" t="s">
        <v>76</v>
      </c>
      <c r="D3346" s="62" t="str">
        <f t="shared" si="510"/>
        <v>Только GRIT STRENGTH51Весовые диски 10 кг</v>
      </c>
      <c r="E3346" s="61">
        <f t="shared" si="522"/>
        <v>102</v>
      </c>
      <c r="F3346" s="23">
        <f>10*12</f>
        <v>120</v>
      </c>
      <c r="G3346" s="189"/>
      <c r="H3346" s="6"/>
      <c r="I3346" s="6"/>
      <c r="J3346" s="37"/>
      <c r="K3346" s="59">
        <f t="shared" si="521"/>
        <v>3.3333333333333335</v>
      </c>
    </row>
    <row r="3347" spans="1:11" ht="15" customHeight="1" x14ac:dyDescent="0.25">
      <c r="A3347" s="19" t="s">
        <v>65</v>
      </c>
      <c r="B3347" s="20">
        <v>50</v>
      </c>
      <c r="C3347" s="19" t="s">
        <v>83</v>
      </c>
      <c r="D3347" s="62" t="str">
        <f t="shared" si="510"/>
        <v>Только GRIT STRENGTH50Грифы SMARTBAR</v>
      </c>
      <c r="E3347" s="61">
        <f>B3347</f>
        <v>50</v>
      </c>
      <c r="F3347" s="19">
        <f>12*5</f>
        <v>60</v>
      </c>
      <c r="G3347" s="188" t="s">
        <v>25</v>
      </c>
      <c r="H3347" s="8" t="s">
        <v>8</v>
      </c>
      <c r="I3347" s="4" t="s">
        <v>7</v>
      </c>
      <c r="J3347" s="35" t="s">
        <v>8</v>
      </c>
    </row>
    <row r="3348" spans="1:11" x14ac:dyDescent="0.25">
      <c r="A3348" s="19" t="s">
        <v>65</v>
      </c>
      <c r="B3348" s="20">
        <v>50</v>
      </c>
      <c r="C3348" s="19" t="s">
        <v>81</v>
      </c>
      <c r="D3348" s="62" t="str">
        <f t="shared" si="510"/>
        <v xml:space="preserve">Только GRIT STRENGTH50Степперы SMARTSTEP (и 4 подставки) x 1 на человека </v>
      </c>
      <c r="E3348" s="61">
        <f>B3348</f>
        <v>50</v>
      </c>
      <c r="F3348" s="19">
        <v>60</v>
      </c>
      <c r="G3348" s="187"/>
      <c r="H3348" s="8"/>
      <c r="I3348" s="4"/>
      <c r="J3348" s="35"/>
    </row>
    <row r="3349" spans="1:11" x14ac:dyDescent="0.25">
      <c r="A3349" s="19" t="s">
        <v>65</v>
      </c>
      <c r="B3349" s="20">
        <v>50</v>
      </c>
      <c r="C3349" s="39" t="s">
        <v>70</v>
      </c>
      <c r="D3349" s="62" t="str">
        <f t="shared" si="510"/>
        <v>Только GRIT STRENGTH50Стойки</v>
      </c>
      <c r="E3349" s="61">
        <v>5</v>
      </c>
      <c r="F3349" s="19">
        <v>5</v>
      </c>
      <c r="G3349" s="187"/>
      <c r="H3349" s="8" t="s">
        <v>9</v>
      </c>
      <c r="I3349" s="4" t="s">
        <v>11</v>
      </c>
      <c r="J3349" s="35" t="s">
        <v>9</v>
      </c>
    </row>
    <row r="3350" spans="1:11" x14ac:dyDescent="0.25">
      <c r="A3350" s="19" t="s">
        <v>65</v>
      </c>
      <c r="B3350" s="20">
        <v>50</v>
      </c>
      <c r="C3350" s="39" t="s">
        <v>71</v>
      </c>
      <c r="D3350" s="62" t="str">
        <f t="shared" si="510"/>
        <v>Только GRIT STRENGTH50Дополнительные весовые диски 1 кг</v>
      </c>
      <c r="E3350" s="61">
        <f>B3350</f>
        <v>50</v>
      </c>
      <c r="F3350" s="19">
        <v>60</v>
      </c>
      <c r="G3350" s="187"/>
      <c r="H3350" s="4" t="s">
        <v>10</v>
      </c>
      <c r="I3350" s="4" t="s">
        <v>11</v>
      </c>
      <c r="J3350" s="36" t="s">
        <v>10</v>
      </c>
      <c r="K3350" s="59">
        <f>F3350/$F$437</f>
        <v>1.6666666666666667</v>
      </c>
    </row>
    <row r="3351" spans="1:11" x14ac:dyDescent="0.25">
      <c r="A3351" s="19" t="s">
        <v>65</v>
      </c>
      <c r="B3351" s="20">
        <v>50</v>
      </c>
      <c r="C3351" s="39" t="s">
        <v>72</v>
      </c>
      <c r="D3351" s="62" t="str">
        <f t="shared" si="510"/>
        <v>Только GRIT STRENGTH50Дополнительные весовые диски 2,5 кг</v>
      </c>
      <c r="E3351" s="61">
        <f>E3350*3</f>
        <v>150</v>
      </c>
      <c r="F3351" s="19">
        <f>15*12</f>
        <v>180</v>
      </c>
      <c r="G3351" s="187"/>
      <c r="H3351" s="9" t="s">
        <v>18</v>
      </c>
      <c r="K3351" s="59">
        <f t="shared" ref="K3351:K3355" si="523">F3351/$F$437</f>
        <v>5</v>
      </c>
    </row>
    <row r="3352" spans="1:11" x14ac:dyDescent="0.25">
      <c r="A3352" s="19" t="s">
        <v>65</v>
      </c>
      <c r="B3352" s="20">
        <v>50</v>
      </c>
      <c r="C3352" s="39" t="s">
        <v>74</v>
      </c>
      <c r="D3352" s="62" t="str">
        <f t="shared" si="510"/>
        <v>Только GRIT STRENGTH50Весовые диски 3,7 кг</v>
      </c>
      <c r="E3352" s="61">
        <f>B3352*2</f>
        <v>100</v>
      </c>
      <c r="F3352" s="19">
        <f>10*12</f>
        <v>120</v>
      </c>
      <c r="G3352" s="187"/>
      <c r="K3352" s="59">
        <f t="shared" si="523"/>
        <v>3.3333333333333335</v>
      </c>
    </row>
    <row r="3353" spans="1:11" x14ac:dyDescent="0.25">
      <c r="A3353" s="19" t="s">
        <v>65</v>
      </c>
      <c r="B3353" s="20">
        <v>50</v>
      </c>
      <c r="C3353" s="39" t="s">
        <v>73</v>
      </c>
      <c r="D3353" s="62" t="str">
        <f t="shared" si="510"/>
        <v>Только GRIT STRENGTH50Дополнительные весовые диски 5 кг</v>
      </c>
      <c r="E3353" s="61">
        <f t="shared" ref="E3353:E3355" si="524">B3353*2</f>
        <v>100</v>
      </c>
      <c r="F3353" s="19">
        <f>10*12</f>
        <v>120</v>
      </c>
      <c r="G3353" s="187"/>
      <c r="K3353" s="59">
        <f t="shared" si="523"/>
        <v>3.3333333333333335</v>
      </c>
    </row>
    <row r="3354" spans="1:11" x14ac:dyDescent="0.25">
      <c r="A3354" s="19" t="s">
        <v>65</v>
      </c>
      <c r="B3354" s="20">
        <v>50</v>
      </c>
      <c r="C3354" s="39" t="s">
        <v>75</v>
      </c>
      <c r="D3354" s="62" t="str">
        <f t="shared" si="510"/>
        <v>Только GRIT STRENGTH50Весовые диски 7,5 кг</v>
      </c>
      <c r="E3354" s="61">
        <f t="shared" si="524"/>
        <v>100</v>
      </c>
      <c r="F3354" s="19">
        <f>10*12</f>
        <v>120</v>
      </c>
      <c r="G3354" s="187"/>
      <c r="K3354" s="59">
        <f t="shared" si="523"/>
        <v>3.3333333333333335</v>
      </c>
    </row>
    <row r="3355" spans="1:11" s="5" customFormat="1" x14ac:dyDescent="0.25">
      <c r="A3355" s="19" t="s">
        <v>65</v>
      </c>
      <c r="B3355" s="20">
        <v>50</v>
      </c>
      <c r="C3355" s="39" t="s">
        <v>76</v>
      </c>
      <c r="D3355" s="62" t="str">
        <f t="shared" si="510"/>
        <v>Только GRIT STRENGTH50Весовые диски 10 кг</v>
      </c>
      <c r="E3355" s="61">
        <f t="shared" si="524"/>
        <v>100</v>
      </c>
      <c r="F3355" s="23">
        <f>10*12</f>
        <v>120</v>
      </c>
      <c r="G3355" s="189"/>
      <c r="H3355" s="6"/>
      <c r="I3355" s="6"/>
      <c r="J3355" s="37"/>
      <c r="K3355" s="59">
        <f t="shared" si="523"/>
        <v>3.3333333333333335</v>
      </c>
    </row>
    <row r="3356" spans="1:11" ht="15" customHeight="1" x14ac:dyDescent="0.25">
      <c r="A3356" s="19" t="s">
        <v>65</v>
      </c>
      <c r="B3356" s="20">
        <v>49</v>
      </c>
      <c r="C3356" s="19" t="s">
        <v>83</v>
      </c>
      <c r="D3356" s="62" t="str">
        <f t="shared" si="510"/>
        <v>Только GRIT STRENGTH49Грифы SMARTBAR</v>
      </c>
      <c r="E3356" s="61">
        <f>B3356</f>
        <v>49</v>
      </c>
      <c r="F3356" s="19">
        <f>12*5</f>
        <v>60</v>
      </c>
      <c r="G3356" s="188" t="s">
        <v>25</v>
      </c>
      <c r="H3356" s="8" t="s">
        <v>8</v>
      </c>
      <c r="I3356" s="4" t="s">
        <v>7</v>
      </c>
      <c r="J3356" s="35" t="s">
        <v>8</v>
      </c>
    </row>
    <row r="3357" spans="1:11" x14ac:dyDescent="0.25">
      <c r="A3357" s="19" t="s">
        <v>65</v>
      </c>
      <c r="B3357" s="20">
        <v>49</v>
      </c>
      <c r="C3357" s="19" t="s">
        <v>81</v>
      </c>
      <c r="D3357" s="62" t="str">
        <f t="shared" si="510"/>
        <v xml:space="preserve">Только GRIT STRENGTH49Степперы SMARTSTEP (и 4 подставки) x 1 на человека </v>
      </c>
      <c r="E3357" s="61">
        <f>B3357</f>
        <v>49</v>
      </c>
      <c r="F3357" s="19">
        <v>60</v>
      </c>
      <c r="G3357" s="187"/>
      <c r="H3357" s="8">
        <v>7.5</v>
      </c>
      <c r="I3357" s="4">
        <v>2.5</v>
      </c>
      <c r="J3357" s="35">
        <v>7.5</v>
      </c>
    </row>
    <row r="3358" spans="1:11" x14ac:dyDescent="0.25">
      <c r="A3358" s="19" t="s">
        <v>65</v>
      </c>
      <c r="B3358" s="20">
        <v>49</v>
      </c>
      <c r="C3358" s="39" t="s">
        <v>70</v>
      </c>
      <c r="D3358" s="62" t="str">
        <f t="shared" ref="D3358:D3421" si="525">A3358&amp;B3358&amp;C3358</f>
        <v>Только GRIT STRENGTH49Стойки</v>
      </c>
      <c r="E3358" s="61">
        <v>5</v>
      </c>
      <c r="F3358" s="19">
        <v>5</v>
      </c>
      <c r="G3358" s="187"/>
      <c r="H3358" s="8" t="s">
        <v>9</v>
      </c>
      <c r="I3358" s="4" t="s">
        <v>11</v>
      </c>
      <c r="J3358" s="35" t="s">
        <v>9</v>
      </c>
    </row>
    <row r="3359" spans="1:11" x14ac:dyDescent="0.25">
      <c r="A3359" s="19" t="s">
        <v>65</v>
      </c>
      <c r="B3359" s="20">
        <v>49</v>
      </c>
      <c r="C3359" s="39" t="s">
        <v>71</v>
      </c>
      <c r="D3359" s="62" t="str">
        <f t="shared" si="525"/>
        <v>Только GRIT STRENGTH49Дополнительные весовые диски 1 кг</v>
      </c>
      <c r="E3359" s="61">
        <f>B3359</f>
        <v>49</v>
      </c>
      <c r="F3359" s="19">
        <v>60</v>
      </c>
      <c r="G3359" s="187"/>
      <c r="H3359" s="4" t="s">
        <v>10</v>
      </c>
      <c r="I3359" s="4" t="s">
        <v>11</v>
      </c>
      <c r="J3359" s="36" t="s">
        <v>10</v>
      </c>
      <c r="K3359" s="59">
        <f>F3359/$F$437</f>
        <v>1.6666666666666667</v>
      </c>
    </row>
    <row r="3360" spans="1:11" x14ac:dyDescent="0.25">
      <c r="A3360" s="19" t="s">
        <v>65</v>
      </c>
      <c r="B3360" s="20">
        <v>49</v>
      </c>
      <c r="C3360" s="39" t="s">
        <v>72</v>
      </c>
      <c r="D3360" s="62" t="str">
        <f t="shared" si="525"/>
        <v>Только GRIT STRENGTH49Дополнительные весовые диски 2,5 кг</v>
      </c>
      <c r="E3360" s="61">
        <f>E3359*3</f>
        <v>147</v>
      </c>
      <c r="F3360" s="19">
        <f>15*12</f>
        <v>180</v>
      </c>
      <c r="G3360" s="187"/>
      <c r="H3360" s="9" t="s">
        <v>18</v>
      </c>
      <c r="K3360" s="59">
        <f t="shared" ref="K3360:K3364" si="526">F3360/$F$437</f>
        <v>5</v>
      </c>
    </row>
    <row r="3361" spans="1:11" x14ac:dyDescent="0.25">
      <c r="A3361" s="19" t="s">
        <v>65</v>
      </c>
      <c r="B3361" s="20">
        <v>49</v>
      </c>
      <c r="C3361" s="39" t="s">
        <v>74</v>
      </c>
      <c r="D3361" s="62" t="str">
        <f t="shared" si="525"/>
        <v>Только GRIT STRENGTH49Весовые диски 3,7 кг</v>
      </c>
      <c r="E3361" s="61">
        <f>B3361*2</f>
        <v>98</v>
      </c>
      <c r="F3361" s="19">
        <f>10*12</f>
        <v>120</v>
      </c>
      <c r="G3361" s="187"/>
      <c r="K3361" s="59">
        <f t="shared" si="526"/>
        <v>3.3333333333333335</v>
      </c>
    </row>
    <row r="3362" spans="1:11" x14ac:dyDescent="0.25">
      <c r="A3362" s="19" t="s">
        <v>65</v>
      </c>
      <c r="B3362" s="20">
        <v>49</v>
      </c>
      <c r="C3362" s="39" t="s">
        <v>73</v>
      </c>
      <c r="D3362" s="62" t="str">
        <f t="shared" si="525"/>
        <v>Только GRIT STRENGTH49Дополнительные весовые диски 5 кг</v>
      </c>
      <c r="E3362" s="61">
        <f t="shared" ref="E3362:E3364" si="527">B3362*2</f>
        <v>98</v>
      </c>
      <c r="F3362" s="19">
        <f>10*12</f>
        <v>120</v>
      </c>
      <c r="G3362" s="187"/>
      <c r="K3362" s="59">
        <f t="shared" si="526"/>
        <v>3.3333333333333335</v>
      </c>
    </row>
    <row r="3363" spans="1:11" x14ac:dyDescent="0.25">
      <c r="A3363" s="19" t="s">
        <v>65</v>
      </c>
      <c r="B3363" s="20">
        <v>49</v>
      </c>
      <c r="C3363" s="39" t="s">
        <v>75</v>
      </c>
      <c r="D3363" s="62" t="str">
        <f t="shared" si="525"/>
        <v>Только GRIT STRENGTH49Весовые диски 7,5 кг</v>
      </c>
      <c r="E3363" s="61">
        <f t="shared" si="527"/>
        <v>98</v>
      </c>
      <c r="F3363" s="19">
        <f>10*12</f>
        <v>120</v>
      </c>
      <c r="G3363" s="187"/>
      <c r="K3363" s="59">
        <f t="shared" si="526"/>
        <v>3.3333333333333335</v>
      </c>
    </row>
    <row r="3364" spans="1:11" s="5" customFormat="1" x14ac:dyDescent="0.25">
      <c r="A3364" s="19" t="s">
        <v>65</v>
      </c>
      <c r="B3364" s="20">
        <v>49</v>
      </c>
      <c r="C3364" s="39" t="s">
        <v>76</v>
      </c>
      <c r="D3364" s="62" t="str">
        <f t="shared" si="525"/>
        <v>Только GRIT STRENGTH49Весовые диски 10 кг</v>
      </c>
      <c r="E3364" s="61">
        <f t="shared" si="527"/>
        <v>98</v>
      </c>
      <c r="F3364" s="23">
        <f>10*12</f>
        <v>120</v>
      </c>
      <c r="G3364" s="189"/>
      <c r="H3364" s="6"/>
      <c r="I3364" s="6"/>
      <c r="J3364" s="37"/>
      <c r="K3364" s="59">
        <f t="shared" si="526"/>
        <v>3.3333333333333335</v>
      </c>
    </row>
    <row r="3365" spans="1:11" x14ac:dyDescent="0.25">
      <c r="A3365" s="19" t="s">
        <v>59</v>
      </c>
      <c r="B3365" s="20">
        <v>48</v>
      </c>
      <c r="C3365" s="19" t="s">
        <v>83</v>
      </c>
      <c r="D3365" s="62" t="str">
        <f t="shared" si="525"/>
        <v>BODYPUMP и GRIT48Грифы SMARTBAR</v>
      </c>
      <c r="E3365" s="61">
        <f>B3365</f>
        <v>48</v>
      </c>
      <c r="F3365" s="19">
        <v>48</v>
      </c>
      <c r="G3365" s="187" t="s">
        <v>28</v>
      </c>
      <c r="H3365" s="8" t="s">
        <v>11</v>
      </c>
      <c r="I3365" s="4" t="s">
        <v>7</v>
      </c>
      <c r="J3365" s="35" t="s">
        <v>8</v>
      </c>
    </row>
    <row r="3366" spans="1:11" x14ac:dyDescent="0.25">
      <c r="A3366" s="19" t="s">
        <v>59</v>
      </c>
      <c r="B3366" s="20">
        <v>48</v>
      </c>
      <c r="C3366" s="19" t="s">
        <v>3</v>
      </c>
      <c r="D3366" s="62" t="str">
        <f t="shared" si="525"/>
        <v>BODYPUMP и GRIT48WEIGHT SETS</v>
      </c>
      <c r="E3366" s="61">
        <f>B3366</f>
        <v>48</v>
      </c>
      <c r="F3366" s="19">
        <v>48</v>
      </c>
      <c r="G3366" s="187"/>
      <c r="H3366" s="8" t="s">
        <v>10</v>
      </c>
      <c r="I3366" s="4" t="s">
        <v>7</v>
      </c>
      <c r="J3366" s="8" t="s">
        <v>12</v>
      </c>
    </row>
    <row r="3367" spans="1:11" x14ac:dyDescent="0.25">
      <c r="A3367" s="19" t="s">
        <v>59</v>
      </c>
      <c r="B3367" s="20">
        <v>48</v>
      </c>
      <c r="C3367" s="19" t="s">
        <v>70</v>
      </c>
      <c r="D3367" s="62" t="str">
        <f t="shared" si="525"/>
        <v>BODYPUMP и GRIT48Стойки</v>
      </c>
      <c r="E3367" s="61">
        <v>4</v>
      </c>
      <c r="F3367" s="19">
        <v>4</v>
      </c>
      <c r="G3367" s="187"/>
      <c r="H3367" s="8" t="s">
        <v>9</v>
      </c>
      <c r="I3367" s="4" t="s">
        <v>7</v>
      </c>
      <c r="J3367" s="35" t="s">
        <v>9</v>
      </c>
    </row>
    <row r="3368" spans="1:11" x14ac:dyDescent="0.25">
      <c r="A3368" s="19" t="s">
        <v>59</v>
      </c>
      <c r="B3368" s="20">
        <v>48</v>
      </c>
      <c r="C3368" s="19" t="s">
        <v>71</v>
      </c>
      <c r="D3368" s="62" t="str">
        <f t="shared" si="525"/>
        <v>BODYPUMP и GRIT48Дополнительные весовые диски 1 кг</v>
      </c>
      <c r="E3368" s="61">
        <v>0</v>
      </c>
      <c r="F3368" s="19">
        <v>0</v>
      </c>
      <c r="G3368" s="187"/>
      <c r="H3368" s="4" t="s">
        <v>10</v>
      </c>
      <c r="I3368" s="4" t="s">
        <v>11</v>
      </c>
      <c r="J3368" s="36" t="s">
        <v>10</v>
      </c>
      <c r="K3368" s="59">
        <f>F3368/$F$761</f>
        <v>0</v>
      </c>
    </row>
    <row r="3369" spans="1:11" x14ac:dyDescent="0.25">
      <c r="A3369" s="19" t="s">
        <v>59</v>
      </c>
      <c r="B3369" s="20">
        <v>48</v>
      </c>
      <c r="C3369" s="19" t="s">
        <v>72</v>
      </c>
      <c r="D3369" s="62" t="str">
        <f t="shared" si="525"/>
        <v>BODYPUMP и GRIT48Дополнительные весовые диски 2,5 кг</v>
      </c>
      <c r="E3369" s="61">
        <f>B3369</f>
        <v>48</v>
      </c>
      <c r="F3369" s="19">
        <f>12*4</f>
        <v>48</v>
      </c>
      <c r="G3369" s="187"/>
      <c r="H3369" s="9" t="s">
        <v>17</v>
      </c>
      <c r="K3369" s="59">
        <f t="shared" ref="K3369:K3373" si="528">F3369/$F$761</f>
        <v>1.3333333333333333</v>
      </c>
    </row>
    <row r="3370" spans="1:11" x14ac:dyDescent="0.25">
      <c r="A3370" s="19" t="s">
        <v>59</v>
      </c>
      <c r="B3370" s="20">
        <v>48</v>
      </c>
      <c r="C3370" s="19" t="s">
        <v>74</v>
      </c>
      <c r="D3370" s="62" t="str">
        <f t="shared" si="525"/>
        <v>BODYPUMP и GRIT48Весовые диски 3,7 кг</v>
      </c>
      <c r="E3370" s="61">
        <f t="shared" ref="E3370:E3372" si="529">B3370</f>
        <v>48</v>
      </c>
      <c r="F3370" s="19">
        <f>12*4</f>
        <v>48</v>
      </c>
      <c r="G3370" s="187"/>
      <c r="K3370" s="59">
        <f t="shared" si="528"/>
        <v>1.3333333333333333</v>
      </c>
    </row>
    <row r="3371" spans="1:11" x14ac:dyDescent="0.25">
      <c r="A3371" s="19" t="s">
        <v>59</v>
      </c>
      <c r="B3371" s="20">
        <v>48</v>
      </c>
      <c r="C3371" s="19" t="s">
        <v>73</v>
      </c>
      <c r="D3371" s="62" t="str">
        <f t="shared" si="525"/>
        <v>BODYPUMP и GRIT48Дополнительные весовые диски 5 кг</v>
      </c>
      <c r="E3371" s="61">
        <f t="shared" si="529"/>
        <v>48</v>
      </c>
      <c r="F3371" s="19">
        <f>12*4</f>
        <v>48</v>
      </c>
      <c r="G3371" s="187"/>
      <c r="K3371" s="59">
        <f t="shared" si="528"/>
        <v>1.3333333333333333</v>
      </c>
    </row>
    <row r="3372" spans="1:11" x14ac:dyDescent="0.25">
      <c r="A3372" s="19" t="s">
        <v>59</v>
      </c>
      <c r="B3372" s="20">
        <v>48</v>
      </c>
      <c r="C3372" s="19" t="s">
        <v>75</v>
      </c>
      <c r="D3372" s="62" t="str">
        <f t="shared" si="525"/>
        <v>BODYPUMP и GRIT48Весовые диски 7,5 кг</v>
      </c>
      <c r="E3372" s="61">
        <f t="shared" si="529"/>
        <v>48</v>
      </c>
      <c r="F3372" s="19">
        <f>12*4</f>
        <v>48</v>
      </c>
      <c r="G3372" s="187"/>
      <c r="K3372" s="59">
        <f t="shared" si="528"/>
        <v>1.3333333333333333</v>
      </c>
    </row>
    <row r="3373" spans="1:11" x14ac:dyDescent="0.25">
      <c r="A3373" s="19" t="s">
        <v>59</v>
      </c>
      <c r="B3373" s="20">
        <v>48</v>
      </c>
      <c r="C3373" s="19" t="s">
        <v>76</v>
      </c>
      <c r="D3373" s="62" t="str">
        <f t="shared" si="525"/>
        <v>BODYPUMP и GRIT48Весовые диски 10 кг</v>
      </c>
      <c r="E3373" s="61">
        <f>B3373*2</f>
        <v>96</v>
      </c>
      <c r="F3373" s="19">
        <f>8*12</f>
        <v>96</v>
      </c>
      <c r="G3373" s="187"/>
      <c r="K3373" s="59">
        <f t="shared" si="528"/>
        <v>2.6666666666666665</v>
      </c>
    </row>
    <row r="3374" spans="1:11" x14ac:dyDescent="0.25">
      <c r="A3374" s="19" t="s">
        <v>59</v>
      </c>
      <c r="B3374" s="20">
        <v>48</v>
      </c>
      <c r="C3374" s="19" t="s">
        <v>81</v>
      </c>
      <c r="D3374" s="62" t="str">
        <f t="shared" si="525"/>
        <v xml:space="preserve">BODYPUMP и GRIT48Степперы SMARTSTEP (и 4 подставки) x 1 на человека </v>
      </c>
      <c r="E3374" s="61">
        <f>B3374</f>
        <v>48</v>
      </c>
      <c r="F3374" s="19">
        <f>F3366</f>
        <v>48</v>
      </c>
      <c r="G3374" s="111"/>
    </row>
    <row r="3375" spans="1:11" s="10" customFormat="1" x14ac:dyDescent="0.25">
      <c r="A3375" s="19" t="s">
        <v>59</v>
      </c>
      <c r="B3375" s="20">
        <v>48</v>
      </c>
      <c r="C3375" s="21" t="s">
        <v>80</v>
      </c>
      <c r="D3375" s="62" t="str">
        <f t="shared" si="525"/>
        <v>BODYPUMP и GRIT48Коврики MBX MAT</v>
      </c>
      <c r="E3375" s="92">
        <f>B3375</f>
        <v>48</v>
      </c>
      <c r="F3375" s="21">
        <f>F3366</f>
        <v>48</v>
      </c>
      <c r="G3375" s="29" t="s">
        <v>5</v>
      </c>
      <c r="H3375" s="11"/>
      <c r="I3375" s="11"/>
      <c r="J3375" s="34"/>
    </row>
    <row r="3376" spans="1:11" s="5" customFormat="1" x14ac:dyDescent="0.25">
      <c r="A3376" s="19" t="s">
        <v>59</v>
      </c>
      <c r="B3376" s="20">
        <v>48</v>
      </c>
      <c r="C3376" s="23" t="s">
        <v>88</v>
      </c>
      <c r="D3376" s="62" t="str">
        <f t="shared" si="525"/>
        <v>BODYPUMP и GRIT48Держатели ковриков MBX MAT RACK</v>
      </c>
      <c r="E3376" s="93">
        <v>1</v>
      </c>
      <c r="F3376" s="23">
        <v>1</v>
      </c>
      <c r="G3376" s="30"/>
      <c r="H3376" s="6"/>
      <c r="I3376" s="6"/>
      <c r="J3376" s="37"/>
    </row>
    <row r="3377" spans="1:11" x14ac:dyDescent="0.25">
      <c r="A3377" s="19" t="s">
        <v>59</v>
      </c>
      <c r="B3377" s="20">
        <v>47</v>
      </c>
      <c r="C3377" s="19" t="s">
        <v>83</v>
      </c>
      <c r="D3377" s="62" t="str">
        <f t="shared" si="525"/>
        <v>BODYPUMP и GRIT47Грифы SMARTBAR</v>
      </c>
      <c r="E3377" s="61">
        <f>B3377</f>
        <v>47</v>
      </c>
      <c r="F3377" s="19">
        <v>48</v>
      </c>
      <c r="G3377" s="187" t="s">
        <v>28</v>
      </c>
      <c r="H3377" s="8" t="s">
        <v>11</v>
      </c>
      <c r="I3377" s="4" t="s">
        <v>7</v>
      </c>
      <c r="J3377" s="35" t="s">
        <v>8</v>
      </c>
    </row>
    <row r="3378" spans="1:11" x14ac:dyDescent="0.25">
      <c r="A3378" s="19" t="s">
        <v>59</v>
      </c>
      <c r="B3378" s="20">
        <v>47</v>
      </c>
      <c r="C3378" s="19" t="s">
        <v>3</v>
      </c>
      <c r="D3378" s="62" t="str">
        <f t="shared" si="525"/>
        <v>BODYPUMP и GRIT47WEIGHT SETS</v>
      </c>
      <c r="E3378" s="61">
        <f>B3378</f>
        <v>47</v>
      </c>
      <c r="F3378" s="19">
        <v>48</v>
      </c>
      <c r="G3378" s="187"/>
      <c r="H3378" s="8" t="s">
        <v>10</v>
      </c>
      <c r="I3378" s="4" t="s">
        <v>7</v>
      </c>
      <c r="J3378" s="8" t="s">
        <v>12</v>
      </c>
    </row>
    <row r="3379" spans="1:11" x14ac:dyDescent="0.25">
      <c r="A3379" s="19" t="s">
        <v>59</v>
      </c>
      <c r="B3379" s="20">
        <v>47</v>
      </c>
      <c r="C3379" s="19" t="s">
        <v>70</v>
      </c>
      <c r="D3379" s="62" t="str">
        <f t="shared" si="525"/>
        <v>BODYPUMP и GRIT47Стойки</v>
      </c>
      <c r="E3379" s="61">
        <v>4</v>
      </c>
      <c r="F3379" s="19">
        <v>4</v>
      </c>
      <c r="G3379" s="187"/>
      <c r="H3379" s="8" t="s">
        <v>9</v>
      </c>
      <c r="I3379" s="4" t="s">
        <v>7</v>
      </c>
      <c r="J3379" s="35" t="s">
        <v>9</v>
      </c>
    </row>
    <row r="3380" spans="1:11" x14ac:dyDescent="0.25">
      <c r="A3380" s="19" t="s">
        <v>59</v>
      </c>
      <c r="B3380" s="20">
        <v>47</v>
      </c>
      <c r="C3380" s="19" t="s">
        <v>71</v>
      </c>
      <c r="D3380" s="62" t="str">
        <f t="shared" si="525"/>
        <v>BODYPUMP и GRIT47Дополнительные весовые диски 1 кг</v>
      </c>
      <c r="E3380" s="61">
        <v>0</v>
      </c>
      <c r="F3380" s="19">
        <v>0</v>
      </c>
      <c r="G3380" s="187"/>
      <c r="H3380" s="4" t="s">
        <v>10</v>
      </c>
      <c r="I3380" s="4" t="s">
        <v>11</v>
      </c>
      <c r="J3380" s="36" t="s">
        <v>10</v>
      </c>
      <c r="K3380" s="59">
        <f>F3380/$F$761</f>
        <v>0</v>
      </c>
    </row>
    <row r="3381" spans="1:11" x14ac:dyDescent="0.25">
      <c r="A3381" s="19" t="s">
        <v>59</v>
      </c>
      <c r="B3381" s="20">
        <v>47</v>
      </c>
      <c r="C3381" s="19" t="s">
        <v>72</v>
      </c>
      <c r="D3381" s="62" t="str">
        <f t="shared" si="525"/>
        <v>BODYPUMP и GRIT47Дополнительные весовые диски 2,5 кг</v>
      </c>
      <c r="E3381" s="61">
        <f>B3381</f>
        <v>47</v>
      </c>
      <c r="F3381" s="19">
        <f>12*4</f>
        <v>48</v>
      </c>
      <c r="G3381" s="187"/>
      <c r="H3381" s="9" t="s">
        <v>17</v>
      </c>
      <c r="K3381" s="59">
        <f t="shared" ref="K3381:K3385" si="530">F3381/$F$761</f>
        <v>1.3333333333333333</v>
      </c>
    </row>
    <row r="3382" spans="1:11" x14ac:dyDescent="0.25">
      <c r="A3382" s="19" t="s">
        <v>59</v>
      </c>
      <c r="B3382" s="20">
        <v>47</v>
      </c>
      <c r="C3382" s="19" t="s">
        <v>74</v>
      </c>
      <c r="D3382" s="62" t="str">
        <f t="shared" si="525"/>
        <v>BODYPUMP и GRIT47Весовые диски 3,7 кг</v>
      </c>
      <c r="E3382" s="61">
        <f t="shared" ref="E3382:E3384" si="531">B3382</f>
        <v>47</v>
      </c>
      <c r="F3382" s="19">
        <f>12*4</f>
        <v>48</v>
      </c>
      <c r="G3382" s="187"/>
      <c r="K3382" s="59">
        <f t="shared" si="530"/>
        <v>1.3333333333333333</v>
      </c>
    </row>
    <row r="3383" spans="1:11" x14ac:dyDescent="0.25">
      <c r="A3383" s="19" t="s">
        <v>59</v>
      </c>
      <c r="B3383" s="20">
        <v>47</v>
      </c>
      <c r="C3383" s="19" t="s">
        <v>73</v>
      </c>
      <c r="D3383" s="62" t="str">
        <f t="shared" si="525"/>
        <v>BODYPUMP и GRIT47Дополнительные весовые диски 5 кг</v>
      </c>
      <c r="E3383" s="61">
        <f t="shared" si="531"/>
        <v>47</v>
      </c>
      <c r="F3383" s="19">
        <f>12*4</f>
        <v>48</v>
      </c>
      <c r="G3383" s="187"/>
      <c r="K3383" s="59">
        <f t="shared" si="530"/>
        <v>1.3333333333333333</v>
      </c>
    </row>
    <row r="3384" spans="1:11" x14ac:dyDescent="0.25">
      <c r="A3384" s="19" t="s">
        <v>59</v>
      </c>
      <c r="B3384" s="20">
        <v>47</v>
      </c>
      <c r="C3384" s="19" t="s">
        <v>75</v>
      </c>
      <c r="D3384" s="62" t="str">
        <f t="shared" si="525"/>
        <v>BODYPUMP и GRIT47Весовые диски 7,5 кг</v>
      </c>
      <c r="E3384" s="61">
        <f t="shared" si="531"/>
        <v>47</v>
      </c>
      <c r="F3384" s="19">
        <f>12*4</f>
        <v>48</v>
      </c>
      <c r="G3384" s="187"/>
      <c r="K3384" s="59">
        <f t="shared" si="530"/>
        <v>1.3333333333333333</v>
      </c>
    </row>
    <row r="3385" spans="1:11" x14ac:dyDescent="0.25">
      <c r="A3385" s="19" t="s">
        <v>59</v>
      </c>
      <c r="B3385" s="20">
        <v>47</v>
      </c>
      <c r="C3385" s="19" t="s">
        <v>76</v>
      </c>
      <c r="D3385" s="62" t="str">
        <f t="shared" si="525"/>
        <v>BODYPUMP и GRIT47Весовые диски 10 кг</v>
      </c>
      <c r="E3385" s="61">
        <f>B3385*2</f>
        <v>94</v>
      </c>
      <c r="F3385" s="19">
        <f>8*12</f>
        <v>96</v>
      </c>
      <c r="G3385" s="187"/>
      <c r="K3385" s="59">
        <f t="shared" si="530"/>
        <v>2.6666666666666665</v>
      </c>
    </row>
    <row r="3386" spans="1:11" x14ac:dyDescent="0.25">
      <c r="A3386" s="19" t="s">
        <v>59</v>
      </c>
      <c r="B3386" s="20">
        <v>47</v>
      </c>
      <c r="C3386" s="19" t="s">
        <v>81</v>
      </c>
      <c r="D3386" s="62" t="str">
        <f t="shared" si="525"/>
        <v xml:space="preserve">BODYPUMP и GRIT47Степперы SMARTSTEP (и 4 подставки) x 1 на человека </v>
      </c>
      <c r="E3386" s="61">
        <f>B3386</f>
        <v>47</v>
      </c>
      <c r="F3386" s="19">
        <f>F3378</f>
        <v>48</v>
      </c>
      <c r="G3386" s="111"/>
    </row>
    <row r="3387" spans="1:11" s="10" customFormat="1" x14ac:dyDescent="0.25">
      <c r="A3387" s="19" t="s">
        <v>59</v>
      </c>
      <c r="B3387" s="20">
        <v>47</v>
      </c>
      <c r="C3387" s="21" t="s">
        <v>80</v>
      </c>
      <c r="D3387" s="62" t="str">
        <f t="shared" si="525"/>
        <v>BODYPUMP и GRIT47Коврики MBX MAT</v>
      </c>
      <c r="E3387" s="92">
        <f>B3387</f>
        <v>47</v>
      </c>
      <c r="F3387" s="21">
        <f>F3378</f>
        <v>48</v>
      </c>
      <c r="G3387" s="29" t="s">
        <v>5</v>
      </c>
      <c r="H3387" s="11"/>
      <c r="I3387" s="11"/>
      <c r="J3387" s="34"/>
    </row>
    <row r="3388" spans="1:11" s="5" customFormat="1" x14ac:dyDescent="0.25">
      <c r="A3388" s="19" t="s">
        <v>59</v>
      </c>
      <c r="B3388" s="20">
        <v>47</v>
      </c>
      <c r="C3388" s="23" t="s">
        <v>88</v>
      </c>
      <c r="D3388" s="62" t="str">
        <f t="shared" si="525"/>
        <v>BODYPUMP и GRIT47Держатели ковриков MBX MAT RACK</v>
      </c>
      <c r="E3388" s="93">
        <v>1</v>
      </c>
      <c r="F3388" s="23">
        <v>1</v>
      </c>
      <c r="G3388" s="30"/>
      <c r="H3388" s="6"/>
      <c r="I3388" s="6"/>
      <c r="J3388" s="37"/>
    </row>
    <row r="3389" spans="1:11" x14ac:dyDescent="0.25">
      <c r="A3389" s="19" t="s">
        <v>59</v>
      </c>
      <c r="B3389" s="20">
        <v>46</v>
      </c>
      <c r="C3389" s="19" t="s">
        <v>83</v>
      </c>
      <c r="D3389" s="62" t="str">
        <f t="shared" si="525"/>
        <v>BODYPUMP и GRIT46Грифы SMARTBAR</v>
      </c>
      <c r="E3389" s="61">
        <f>B3389</f>
        <v>46</v>
      </c>
      <c r="F3389" s="19">
        <v>48</v>
      </c>
      <c r="G3389" s="187" t="s">
        <v>28</v>
      </c>
      <c r="H3389" s="8" t="s">
        <v>11</v>
      </c>
      <c r="I3389" s="4" t="s">
        <v>7</v>
      </c>
      <c r="J3389" s="35" t="s">
        <v>8</v>
      </c>
    </row>
    <row r="3390" spans="1:11" x14ac:dyDescent="0.25">
      <c r="A3390" s="19" t="s">
        <v>59</v>
      </c>
      <c r="B3390" s="20">
        <v>46</v>
      </c>
      <c r="C3390" s="19" t="s">
        <v>3</v>
      </c>
      <c r="D3390" s="62" t="str">
        <f t="shared" si="525"/>
        <v>BODYPUMP и GRIT46WEIGHT SETS</v>
      </c>
      <c r="E3390" s="61">
        <f>B3390</f>
        <v>46</v>
      </c>
      <c r="F3390" s="19">
        <v>48</v>
      </c>
      <c r="G3390" s="187"/>
      <c r="H3390" s="8" t="s">
        <v>10</v>
      </c>
      <c r="I3390" s="4" t="s">
        <v>7</v>
      </c>
      <c r="J3390" s="8" t="s">
        <v>12</v>
      </c>
    </row>
    <row r="3391" spans="1:11" x14ac:dyDescent="0.25">
      <c r="A3391" s="19" t="s">
        <v>59</v>
      </c>
      <c r="B3391" s="20">
        <v>46</v>
      </c>
      <c r="C3391" s="19" t="s">
        <v>70</v>
      </c>
      <c r="D3391" s="62" t="str">
        <f t="shared" si="525"/>
        <v>BODYPUMP и GRIT46Стойки</v>
      </c>
      <c r="E3391" s="61">
        <v>4</v>
      </c>
      <c r="F3391" s="19">
        <v>4</v>
      </c>
      <c r="G3391" s="187"/>
      <c r="H3391" s="8" t="s">
        <v>9</v>
      </c>
      <c r="I3391" s="4" t="s">
        <v>7</v>
      </c>
      <c r="J3391" s="35" t="s">
        <v>9</v>
      </c>
    </row>
    <row r="3392" spans="1:11" x14ac:dyDescent="0.25">
      <c r="A3392" s="19" t="s">
        <v>59</v>
      </c>
      <c r="B3392" s="20">
        <v>46</v>
      </c>
      <c r="C3392" s="19" t="s">
        <v>71</v>
      </c>
      <c r="D3392" s="62" t="str">
        <f t="shared" si="525"/>
        <v>BODYPUMP и GRIT46Дополнительные весовые диски 1 кг</v>
      </c>
      <c r="E3392" s="61">
        <v>0</v>
      </c>
      <c r="F3392" s="19">
        <v>0</v>
      </c>
      <c r="G3392" s="187"/>
      <c r="H3392" s="4" t="s">
        <v>10</v>
      </c>
      <c r="I3392" s="4" t="s">
        <v>11</v>
      </c>
      <c r="J3392" s="36" t="s">
        <v>10</v>
      </c>
      <c r="K3392" s="59">
        <f>F3392/$F$761</f>
        <v>0</v>
      </c>
    </row>
    <row r="3393" spans="1:11" x14ac:dyDescent="0.25">
      <c r="A3393" s="19" t="s">
        <v>59</v>
      </c>
      <c r="B3393" s="20">
        <v>46</v>
      </c>
      <c r="C3393" s="19" t="s">
        <v>72</v>
      </c>
      <c r="D3393" s="62" t="str">
        <f t="shared" si="525"/>
        <v>BODYPUMP и GRIT46Дополнительные весовые диски 2,5 кг</v>
      </c>
      <c r="E3393" s="61">
        <f>B3393</f>
        <v>46</v>
      </c>
      <c r="F3393" s="19">
        <f>12*4</f>
        <v>48</v>
      </c>
      <c r="G3393" s="187"/>
      <c r="H3393" s="9" t="s">
        <v>17</v>
      </c>
      <c r="K3393" s="59">
        <f t="shared" ref="K3393:K3397" si="532">F3393/$F$761</f>
        <v>1.3333333333333333</v>
      </c>
    </row>
    <row r="3394" spans="1:11" x14ac:dyDescent="0.25">
      <c r="A3394" s="19" t="s">
        <v>59</v>
      </c>
      <c r="B3394" s="20">
        <v>46</v>
      </c>
      <c r="C3394" s="19" t="s">
        <v>74</v>
      </c>
      <c r="D3394" s="62" t="str">
        <f t="shared" si="525"/>
        <v>BODYPUMP и GRIT46Весовые диски 3,7 кг</v>
      </c>
      <c r="E3394" s="61">
        <f t="shared" ref="E3394:E3396" si="533">B3394</f>
        <v>46</v>
      </c>
      <c r="F3394" s="19">
        <f>12*4</f>
        <v>48</v>
      </c>
      <c r="G3394" s="187"/>
      <c r="K3394" s="59">
        <f t="shared" si="532"/>
        <v>1.3333333333333333</v>
      </c>
    </row>
    <row r="3395" spans="1:11" x14ac:dyDescent="0.25">
      <c r="A3395" s="19" t="s">
        <v>59</v>
      </c>
      <c r="B3395" s="20">
        <v>46</v>
      </c>
      <c r="C3395" s="19" t="s">
        <v>73</v>
      </c>
      <c r="D3395" s="62" t="str">
        <f t="shared" si="525"/>
        <v>BODYPUMP и GRIT46Дополнительные весовые диски 5 кг</v>
      </c>
      <c r="E3395" s="61">
        <f t="shared" si="533"/>
        <v>46</v>
      </c>
      <c r="F3395" s="19">
        <f>12*4</f>
        <v>48</v>
      </c>
      <c r="G3395" s="187"/>
      <c r="K3395" s="59">
        <f t="shared" si="532"/>
        <v>1.3333333333333333</v>
      </c>
    </row>
    <row r="3396" spans="1:11" x14ac:dyDescent="0.25">
      <c r="A3396" s="19" t="s">
        <v>59</v>
      </c>
      <c r="B3396" s="20">
        <v>46</v>
      </c>
      <c r="C3396" s="19" t="s">
        <v>75</v>
      </c>
      <c r="D3396" s="62" t="str">
        <f t="shared" si="525"/>
        <v>BODYPUMP и GRIT46Весовые диски 7,5 кг</v>
      </c>
      <c r="E3396" s="61">
        <f t="shared" si="533"/>
        <v>46</v>
      </c>
      <c r="F3396" s="19">
        <f>12*4</f>
        <v>48</v>
      </c>
      <c r="G3396" s="187"/>
      <c r="K3396" s="59">
        <f t="shared" si="532"/>
        <v>1.3333333333333333</v>
      </c>
    </row>
    <row r="3397" spans="1:11" x14ac:dyDescent="0.25">
      <c r="A3397" s="19" t="s">
        <v>59</v>
      </c>
      <c r="B3397" s="20">
        <v>46</v>
      </c>
      <c r="C3397" s="19" t="s">
        <v>76</v>
      </c>
      <c r="D3397" s="62" t="str">
        <f t="shared" si="525"/>
        <v>BODYPUMP и GRIT46Весовые диски 10 кг</v>
      </c>
      <c r="E3397" s="61">
        <f>B3397*2</f>
        <v>92</v>
      </c>
      <c r="F3397" s="19">
        <f>8*12</f>
        <v>96</v>
      </c>
      <c r="G3397" s="187"/>
      <c r="K3397" s="59">
        <f t="shared" si="532"/>
        <v>2.6666666666666665</v>
      </c>
    </row>
    <row r="3398" spans="1:11" x14ac:dyDescent="0.25">
      <c r="A3398" s="19" t="s">
        <v>59</v>
      </c>
      <c r="B3398" s="20">
        <v>46</v>
      </c>
      <c r="C3398" s="19" t="s">
        <v>81</v>
      </c>
      <c r="D3398" s="62" t="str">
        <f t="shared" si="525"/>
        <v xml:space="preserve">BODYPUMP и GRIT46Степперы SMARTSTEP (и 4 подставки) x 1 на человека </v>
      </c>
      <c r="E3398" s="61">
        <f>B3398</f>
        <v>46</v>
      </c>
      <c r="F3398" s="19">
        <f>F3390</f>
        <v>48</v>
      </c>
      <c r="G3398" s="111"/>
    </row>
    <row r="3399" spans="1:11" s="10" customFormat="1" x14ac:dyDescent="0.25">
      <c r="A3399" s="19" t="s">
        <v>59</v>
      </c>
      <c r="B3399" s="20">
        <v>46</v>
      </c>
      <c r="C3399" s="21" t="s">
        <v>80</v>
      </c>
      <c r="D3399" s="62" t="str">
        <f t="shared" si="525"/>
        <v>BODYPUMP и GRIT46Коврики MBX MAT</v>
      </c>
      <c r="E3399" s="92">
        <f>B3399</f>
        <v>46</v>
      </c>
      <c r="F3399" s="21">
        <f>F3390</f>
        <v>48</v>
      </c>
      <c r="G3399" s="29" t="s">
        <v>5</v>
      </c>
      <c r="H3399" s="11"/>
      <c r="I3399" s="11"/>
      <c r="J3399" s="34"/>
    </row>
    <row r="3400" spans="1:11" s="5" customFormat="1" x14ac:dyDescent="0.25">
      <c r="A3400" s="19" t="s">
        <v>59</v>
      </c>
      <c r="B3400" s="20">
        <v>46</v>
      </c>
      <c r="C3400" s="23" t="s">
        <v>88</v>
      </c>
      <c r="D3400" s="62" t="str">
        <f t="shared" si="525"/>
        <v>BODYPUMP и GRIT46Держатели ковриков MBX MAT RACK</v>
      </c>
      <c r="E3400" s="93">
        <v>1</v>
      </c>
      <c r="F3400" s="23">
        <v>1</v>
      </c>
      <c r="G3400" s="30"/>
      <c r="H3400" s="6"/>
      <c r="I3400" s="6"/>
      <c r="J3400" s="37"/>
    </row>
    <row r="3401" spans="1:11" x14ac:dyDescent="0.25">
      <c r="A3401" s="19" t="s">
        <v>59</v>
      </c>
      <c r="B3401" s="20">
        <v>45</v>
      </c>
      <c r="C3401" s="19" t="s">
        <v>83</v>
      </c>
      <c r="D3401" s="62" t="str">
        <f t="shared" si="525"/>
        <v>BODYPUMP и GRIT45Грифы SMARTBAR</v>
      </c>
      <c r="E3401" s="61">
        <f>B3401</f>
        <v>45</v>
      </c>
      <c r="F3401" s="19">
        <v>48</v>
      </c>
      <c r="G3401" s="187" t="s">
        <v>28</v>
      </c>
      <c r="H3401" s="8" t="s">
        <v>11</v>
      </c>
      <c r="I3401" s="4" t="s">
        <v>7</v>
      </c>
      <c r="J3401" s="35" t="s">
        <v>8</v>
      </c>
    </row>
    <row r="3402" spans="1:11" x14ac:dyDescent="0.25">
      <c r="A3402" s="19" t="s">
        <v>59</v>
      </c>
      <c r="B3402" s="20">
        <v>45</v>
      </c>
      <c r="C3402" s="19" t="s">
        <v>3</v>
      </c>
      <c r="D3402" s="62" t="str">
        <f t="shared" si="525"/>
        <v>BODYPUMP и GRIT45WEIGHT SETS</v>
      </c>
      <c r="E3402" s="61">
        <f>B3402</f>
        <v>45</v>
      </c>
      <c r="F3402" s="19">
        <v>48</v>
      </c>
      <c r="G3402" s="187"/>
      <c r="H3402" s="8" t="s">
        <v>10</v>
      </c>
      <c r="I3402" s="4" t="s">
        <v>7</v>
      </c>
      <c r="J3402" s="8" t="s">
        <v>12</v>
      </c>
    </row>
    <row r="3403" spans="1:11" x14ac:dyDescent="0.25">
      <c r="A3403" s="19" t="s">
        <v>59</v>
      </c>
      <c r="B3403" s="20">
        <v>45</v>
      </c>
      <c r="C3403" s="19" t="s">
        <v>70</v>
      </c>
      <c r="D3403" s="62" t="str">
        <f t="shared" si="525"/>
        <v>BODYPUMP и GRIT45Стойки</v>
      </c>
      <c r="E3403" s="61">
        <v>4</v>
      </c>
      <c r="F3403" s="19">
        <v>4</v>
      </c>
      <c r="G3403" s="187"/>
      <c r="H3403" s="8" t="s">
        <v>9</v>
      </c>
      <c r="I3403" s="4" t="s">
        <v>7</v>
      </c>
      <c r="J3403" s="35" t="s">
        <v>9</v>
      </c>
    </row>
    <row r="3404" spans="1:11" x14ac:dyDescent="0.25">
      <c r="A3404" s="19" t="s">
        <v>59</v>
      </c>
      <c r="B3404" s="20">
        <v>45</v>
      </c>
      <c r="C3404" s="19" t="s">
        <v>71</v>
      </c>
      <c r="D3404" s="62" t="str">
        <f t="shared" si="525"/>
        <v>BODYPUMP и GRIT45Дополнительные весовые диски 1 кг</v>
      </c>
      <c r="E3404" s="61">
        <v>0</v>
      </c>
      <c r="F3404" s="19">
        <v>0</v>
      </c>
      <c r="G3404" s="187"/>
      <c r="H3404" s="4" t="s">
        <v>10</v>
      </c>
      <c r="I3404" s="4" t="s">
        <v>11</v>
      </c>
      <c r="J3404" s="36" t="s">
        <v>10</v>
      </c>
      <c r="K3404" s="59">
        <f>F3404/$F$761</f>
        <v>0</v>
      </c>
    </row>
    <row r="3405" spans="1:11" x14ac:dyDescent="0.25">
      <c r="A3405" s="19" t="s">
        <v>59</v>
      </c>
      <c r="B3405" s="20">
        <v>45</v>
      </c>
      <c r="C3405" s="19" t="s">
        <v>72</v>
      </c>
      <c r="D3405" s="62" t="str">
        <f t="shared" si="525"/>
        <v>BODYPUMP и GRIT45Дополнительные весовые диски 2,5 кг</v>
      </c>
      <c r="E3405" s="61">
        <f>B3405</f>
        <v>45</v>
      </c>
      <c r="F3405" s="19">
        <f>12*4</f>
        <v>48</v>
      </c>
      <c r="G3405" s="187"/>
      <c r="H3405" s="9" t="s">
        <v>17</v>
      </c>
      <c r="K3405" s="59">
        <f t="shared" ref="K3405:K3409" si="534">F3405/$F$761</f>
        <v>1.3333333333333333</v>
      </c>
    </row>
    <row r="3406" spans="1:11" x14ac:dyDescent="0.25">
      <c r="A3406" s="19" t="s">
        <v>59</v>
      </c>
      <c r="B3406" s="20">
        <v>45</v>
      </c>
      <c r="C3406" s="19" t="s">
        <v>74</v>
      </c>
      <c r="D3406" s="62" t="str">
        <f t="shared" si="525"/>
        <v>BODYPUMP и GRIT45Весовые диски 3,7 кг</v>
      </c>
      <c r="E3406" s="61">
        <f t="shared" ref="E3406:E3408" si="535">B3406</f>
        <v>45</v>
      </c>
      <c r="F3406" s="19">
        <f>12*4</f>
        <v>48</v>
      </c>
      <c r="G3406" s="187"/>
      <c r="K3406" s="59">
        <f t="shared" si="534"/>
        <v>1.3333333333333333</v>
      </c>
    </row>
    <row r="3407" spans="1:11" x14ac:dyDescent="0.25">
      <c r="A3407" s="19" t="s">
        <v>59</v>
      </c>
      <c r="B3407" s="20">
        <v>45</v>
      </c>
      <c r="C3407" s="19" t="s">
        <v>73</v>
      </c>
      <c r="D3407" s="62" t="str">
        <f t="shared" si="525"/>
        <v>BODYPUMP и GRIT45Дополнительные весовые диски 5 кг</v>
      </c>
      <c r="E3407" s="61">
        <f t="shared" si="535"/>
        <v>45</v>
      </c>
      <c r="F3407" s="19">
        <f>12*4</f>
        <v>48</v>
      </c>
      <c r="G3407" s="187"/>
      <c r="K3407" s="59">
        <f t="shared" si="534"/>
        <v>1.3333333333333333</v>
      </c>
    </row>
    <row r="3408" spans="1:11" x14ac:dyDescent="0.25">
      <c r="A3408" s="19" t="s">
        <v>59</v>
      </c>
      <c r="B3408" s="20">
        <v>45</v>
      </c>
      <c r="C3408" s="19" t="s">
        <v>75</v>
      </c>
      <c r="D3408" s="62" t="str">
        <f t="shared" si="525"/>
        <v>BODYPUMP и GRIT45Весовые диски 7,5 кг</v>
      </c>
      <c r="E3408" s="61">
        <f t="shared" si="535"/>
        <v>45</v>
      </c>
      <c r="F3408" s="19">
        <f>12*4</f>
        <v>48</v>
      </c>
      <c r="G3408" s="187"/>
      <c r="K3408" s="59">
        <f t="shared" si="534"/>
        <v>1.3333333333333333</v>
      </c>
    </row>
    <row r="3409" spans="1:11" x14ac:dyDescent="0.25">
      <c r="A3409" s="19" t="s">
        <v>59</v>
      </c>
      <c r="B3409" s="20">
        <v>45</v>
      </c>
      <c r="C3409" s="19" t="s">
        <v>76</v>
      </c>
      <c r="D3409" s="62" t="str">
        <f t="shared" si="525"/>
        <v>BODYPUMP и GRIT45Весовые диски 10 кг</v>
      </c>
      <c r="E3409" s="61">
        <f>B3409*2</f>
        <v>90</v>
      </c>
      <c r="F3409" s="19">
        <f>8*12</f>
        <v>96</v>
      </c>
      <c r="G3409" s="187"/>
      <c r="K3409" s="59">
        <f t="shared" si="534"/>
        <v>2.6666666666666665</v>
      </c>
    </row>
    <row r="3410" spans="1:11" x14ac:dyDescent="0.25">
      <c r="A3410" s="19" t="s">
        <v>59</v>
      </c>
      <c r="B3410" s="20">
        <v>45</v>
      </c>
      <c r="C3410" s="19" t="s">
        <v>81</v>
      </c>
      <c r="D3410" s="62" t="str">
        <f t="shared" si="525"/>
        <v xml:space="preserve">BODYPUMP и GRIT45Степперы SMARTSTEP (и 4 подставки) x 1 на человека </v>
      </c>
      <c r="E3410" s="61">
        <f>B3410</f>
        <v>45</v>
      </c>
      <c r="F3410" s="19">
        <f>F3402</f>
        <v>48</v>
      </c>
      <c r="G3410" s="111"/>
    </row>
    <row r="3411" spans="1:11" s="10" customFormat="1" x14ac:dyDescent="0.25">
      <c r="A3411" s="19" t="s">
        <v>59</v>
      </c>
      <c r="B3411" s="20">
        <v>45</v>
      </c>
      <c r="C3411" s="21" t="s">
        <v>80</v>
      </c>
      <c r="D3411" s="62" t="str">
        <f t="shared" si="525"/>
        <v>BODYPUMP и GRIT45Коврики MBX MAT</v>
      </c>
      <c r="E3411" s="92">
        <f>B3411</f>
        <v>45</v>
      </c>
      <c r="F3411" s="21">
        <f>F3402</f>
        <v>48</v>
      </c>
      <c r="G3411" s="29" t="s">
        <v>5</v>
      </c>
      <c r="H3411" s="11"/>
      <c r="I3411" s="11"/>
      <c r="J3411" s="34"/>
    </row>
    <row r="3412" spans="1:11" s="5" customFormat="1" x14ac:dyDescent="0.25">
      <c r="A3412" s="19" t="s">
        <v>59</v>
      </c>
      <c r="B3412" s="20">
        <v>45</v>
      </c>
      <c r="C3412" s="23" t="s">
        <v>88</v>
      </c>
      <c r="D3412" s="62" t="str">
        <f t="shared" si="525"/>
        <v>BODYPUMP и GRIT45Держатели ковриков MBX MAT RACK</v>
      </c>
      <c r="E3412" s="93">
        <v>1</v>
      </c>
      <c r="F3412" s="23">
        <v>1</v>
      </c>
      <c r="G3412" s="30"/>
      <c r="H3412" s="6"/>
      <c r="I3412" s="6"/>
      <c r="J3412" s="37"/>
    </row>
    <row r="3413" spans="1:11" x14ac:dyDescent="0.25">
      <c r="A3413" s="19" t="s">
        <v>59</v>
      </c>
      <c r="B3413" s="20">
        <v>44</v>
      </c>
      <c r="C3413" s="19" t="s">
        <v>83</v>
      </c>
      <c r="D3413" s="62" t="str">
        <f t="shared" si="525"/>
        <v>BODYPUMP и GRIT44Грифы SMARTBAR</v>
      </c>
      <c r="E3413" s="61">
        <f>B3413</f>
        <v>44</v>
      </c>
      <c r="F3413" s="19">
        <v>48</v>
      </c>
      <c r="G3413" s="187" t="s">
        <v>28</v>
      </c>
      <c r="H3413" s="8" t="s">
        <v>11</v>
      </c>
      <c r="I3413" s="4" t="s">
        <v>7</v>
      </c>
      <c r="J3413" s="35" t="s">
        <v>8</v>
      </c>
    </row>
    <row r="3414" spans="1:11" x14ac:dyDescent="0.25">
      <c r="A3414" s="19" t="s">
        <v>59</v>
      </c>
      <c r="B3414" s="20">
        <v>44</v>
      </c>
      <c r="C3414" s="19" t="s">
        <v>3</v>
      </c>
      <c r="D3414" s="62" t="str">
        <f t="shared" si="525"/>
        <v>BODYPUMP и GRIT44WEIGHT SETS</v>
      </c>
      <c r="E3414" s="61">
        <f>B3414</f>
        <v>44</v>
      </c>
      <c r="F3414" s="19">
        <v>48</v>
      </c>
      <c r="G3414" s="187"/>
      <c r="H3414" s="8" t="s">
        <v>10</v>
      </c>
      <c r="I3414" s="4" t="s">
        <v>7</v>
      </c>
      <c r="J3414" s="8" t="s">
        <v>12</v>
      </c>
    </row>
    <row r="3415" spans="1:11" x14ac:dyDescent="0.25">
      <c r="A3415" s="19" t="s">
        <v>59</v>
      </c>
      <c r="B3415" s="20">
        <v>44</v>
      </c>
      <c r="C3415" s="19" t="s">
        <v>70</v>
      </c>
      <c r="D3415" s="62" t="str">
        <f t="shared" si="525"/>
        <v>BODYPUMP и GRIT44Стойки</v>
      </c>
      <c r="E3415" s="61">
        <v>4</v>
      </c>
      <c r="F3415" s="19">
        <v>4</v>
      </c>
      <c r="G3415" s="187"/>
      <c r="H3415" s="8" t="s">
        <v>9</v>
      </c>
      <c r="I3415" s="4" t="s">
        <v>7</v>
      </c>
      <c r="J3415" s="35" t="s">
        <v>9</v>
      </c>
    </row>
    <row r="3416" spans="1:11" x14ac:dyDescent="0.25">
      <c r="A3416" s="19" t="s">
        <v>59</v>
      </c>
      <c r="B3416" s="20">
        <v>44</v>
      </c>
      <c r="C3416" s="19" t="s">
        <v>71</v>
      </c>
      <c r="D3416" s="62" t="str">
        <f t="shared" si="525"/>
        <v>BODYPUMP и GRIT44Дополнительные весовые диски 1 кг</v>
      </c>
      <c r="E3416" s="61">
        <v>0</v>
      </c>
      <c r="F3416" s="19">
        <v>0</v>
      </c>
      <c r="G3416" s="187"/>
      <c r="H3416" s="4" t="s">
        <v>10</v>
      </c>
      <c r="I3416" s="4" t="s">
        <v>11</v>
      </c>
      <c r="J3416" s="36" t="s">
        <v>10</v>
      </c>
      <c r="K3416" s="59">
        <f>F3416/$F$761</f>
        <v>0</v>
      </c>
    </row>
    <row r="3417" spans="1:11" x14ac:dyDescent="0.25">
      <c r="A3417" s="19" t="s">
        <v>59</v>
      </c>
      <c r="B3417" s="20">
        <v>44</v>
      </c>
      <c r="C3417" s="19" t="s">
        <v>72</v>
      </c>
      <c r="D3417" s="62" t="str">
        <f t="shared" si="525"/>
        <v>BODYPUMP и GRIT44Дополнительные весовые диски 2,5 кг</v>
      </c>
      <c r="E3417" s="61">
        <f>B3417</f>
        <v>44</v>
      </c>
      <c r="F3417" s="19">
        <f>12*4</f>
        <v>48</v>
      </c>
      <c r="G3417" s="187"/>
      <c r="H3417" s="9" t="s">
        <v>17</v>
      </c>
      <c r="K3417" s="59">
        <f t="shared" ref="K3417:K3421" si="536">F3417/$F$761</f>
        <v>1.3333333333333333</v>
      </c>
    </row>
    <row r="3418" spans="1:11" x14ac:dyDescent="0.25">
      <c r="A3418" s="19" t="s">
        <v>59</v>
      </c>
      <c r="B3418" s="20">
        <v>44</v>
      </c>
      <c r="C3418" s="19" t="s">
        <v>74</v>
      </c>
      <c r="D3418" s="62" t="str">
        <f t="shared" si="525"/>
        <v>BODYPUMP и GRIT44Весовые диски 3,7 кг</v>
      </c>
      <c r="E3418" s="61">
        <f t="shared" ref="E3418:E3420" si="537">B3418</f>
        <v>44</v>
      </c>
      <c r="F3418" s="19">
        <f>12*4</f>
        <v>48</v>
      </c>
      <c r="G3418" s="187"/>
      <c r="K3418" s="59">
        <f t="shared" si="536"/>
        <v>1.3333333333333333</v>
      </c>
    </row>
    <row r="3419" spans="1:11" x14ac:dyDescent="0.25">
      <c r="A3419" s="19" t="s">
        <v>59</v>
      </c>
      <c r="B3419" s="20">
        <v>44</v>
      </c>
      <c r="C3419" s="19" t="s">
        <v>73</v>
      </c>
      <c r="D3419" s="62" t="str">
        <f t="shared" si="525"/>
        <v>BODYPUMP и GRIT44Дополнительные весовые диски 5 кг</v>
      </c>
      <c r="E3419" s="61">
        <f t="shared" si="537"/>
        <v>44</v>
      </c>
      <c r="F3419" s="19">
        <f>12*4</f>
        <v>48</v>
      </c>
      <c r="G3419" s="187"/>
      <c r="K3419" s="59">
        <f t="shared" si="536"/>
        <v>1.3333333333333333</v>
      </c>
    </row>
    <row r="3420" spans="1:11" x14ac:dyDescent="0.25">
      <c r="A3420" s="19" t="s">
        <v>59</v>
      </c>
      <c r="B3420" s="20">
        <v>44</v>
      </c>
      <c r="C3420" s="19" t="s">
        <v>75</v>
      </c>
      <c r="D3420" s="62" t="str">
        <f t="shared" si="525"/>
        <v>BODYPUMP и GRIT44Весовые диски 7,5 кг</v>
      </c>
      <c r="E3420" s="61">
        <f t="shared" si="537"/>
        <v>44</v>
      </c>
      <c r="F3420" s="19">
        <f>12*4</f>
        <v>48</v>
      </c>
      <c r="G3420" s="187"/>
      <c r="K3420" s="59">
        <f t="shared" si="536"/>
        <v>1.3333333333333333</v>
      </c>
    </row>
    <row r="3421" spans="1:11" x14ac:dyDescent="0.25">
      <c r="A3421" s="19" t="s">
        <v>59</v>
      </c>
      <c r="B3421" s="20">
        <v>44</v>
      </c>
      <c r="C3421" s="19" t="s">
        <v>76</v>
      </c>
      <c r="D3421" s="62" t="str">
        <f t="shared" si="525"/>
        <v>BODYPUMP и GRIT44Весовые диски 10 кг</v>
      </c>
      <c r="E3421" s="61">
        <f>B3421*2</f>
        <v>88</v>
      </c>
      <c r="F3421" s="19">
        <f>8*12</f>
        <v>96</v>
      </c>
      <c r="G3421" s="187"/>
      <c r="K3421" s="59">
        <f t="shared" si="536"/>
        <v>2.6666666666666665</v>
      </c>
    </row>
    <row r="3422" spans="1:11" x14ac:dyDescent="0.25">
      <c r="A3422" s="19" t="s">
        <v>59</v>
      </c>
      <c r="B3422" s="20">
        <v>44</v>
      </c>
      <c r="C3422" s="19" t="s">
        <v>81</v>
      </c>
      <c r="D3422" s="62" t="str">
        <f t="shared" ref="D3422:D3485" si="538">A3422&amp;B3422&amp;C3422</f>
        <v xml:space="preserve">BODYPUMP и GRIT44Степперы SMARTSTEP (и 4 подставки) x 1 на человека </v>
      </c>
      <c r="E3422" s="61">
        <f>B3422</f>
        <v>44</v>
      </c>
      <c r="F3422" s="19">
        <f>F3414</f>
        <v>48</v>
      </c>
      <c r="G3422" s="111"/>
    </row>
    <row r="3423" spans="1:11" s="10" customFormat="1" x14ac:dyDescent="0.25">
      <c r="A3423" s="19" t="s">
        <v>59</v>
      </c>
      <c r="B3423" s="20">
        <v>44</v>
      </c>
      <c r="C3423" s="21" t="s">
        <v>80</v>
      </c>
      <c r="D3423" s="62" t="str">
        <f t="shared" si="538"/>
        <v>BODYPUMP и GRIT44Коврики MBX MAT</v>
      </c>
      <c r="E3423" s="92">
        <f>B3423</f>
        <v>44</v>
      </c>
      <c r="F3423" s="21">
        <f>F3414</f>
        <v>48</v>
      </c>
      <c r="G3423" s="29" t="s">
        <v>5</v>
      </c>
      <c r="H3423" s="11"/>
      <c r="I3423" s="11"/>
      <c r="J3423" s="34"/>
    </row>
    <row r="3424" spans="1:11" s="5" customFormat="1" x14ac:dyDescent="0.25">
      <c r="A3424" s="19" t="s">
        <v>59</v>
      </c>
      <c r="B3424" s="20">
        <v>44</v>
      </c>
      <c r="C3424" s="23" t="s">
        <v>88</v>
      </c>
      <c r="D3424" s="62" t="str">
        <f t="shared" si="538"/>
        <v>BODYPUMP и GRIT44Держатели ковриков MBX MAT RACK</v>
      </c>
      <c r="E3424" s="93">
        <v>1</v>
      </c>
      <c r="F3424" s="23">
        <v>1</v>
      </c>
      <c r="G3424" s="30"/>
      <c r="H3424" s="6"/>
      <c r="I3424" s="6"/>
      <c r="J3424" s="37"/>
    </row>
    <row r="3425" spans="1:11" x14ac:dyDescent="0.25">
      <c r="A3425" s="19" t="s">
        <v>59</v>
      </c>
      <c r="B3425" s="20">
        <v>43</v>
      </c>
      <c r="C3425" s="19" t="s">
        <v>83</v>
      </c>
      <c r="D3425" s="62" t="str">
        <f t="shared" si="538"/>
        <v>BODYPUMP и GRIT43Грифы SMARTBAR</v>
      </c>
      <c r="E3425" s="61">
        <f>B3425</f>
        <v>43</v>
      </c>
      <c r="F3425" s="19">
        <v>48</v>
      </c>
      <c r="G3425" s="187" t="s">
        <v>28</v>
      </c>
      <c r="H3425" s="8" t="s">
        <v>11</v>
      </c>
      <c r="I3425" s="4" t="s">
        <v>7</v>
      </c>
      <c r="J3425" s="35" t="s">
        <v>8</v>
      </c>
    </row>
    <row r="3426" spans="1:11" x14ac:dyDescent="0.25">
      <c r="A3426" s="19" t="s">
        <v>59</v>
      </c>
      <c r="B3426" s="20">
        <v>43</v>
      </c>
      <c r="C3426" s="19" t="s">
        <v>3</v>
      </c>
      <c r="D3426" s="62" t="str">
        <f t="shared" si="538"/>
        <v>BODYPUMP и GRIT43WEIGHT SETS</v>
      </c>
      <c r="E3426" s="61">
        <f>B3426</f>
        <v>43</v>
      </c>
      <c r="F3426" s="19">
        <v>48</v>
      </c>
      <c r="G3426" s="187"/>
      <c r="H3426" s="8" t="s">
        <v>10</v>
      </c>
      <c r="I3426" s="4" t="s">
        <v>7</v>
      </c>
      <c r="J3426" s="8" t="s">
        <v>12</v>
      </c>
    </row>
    <row r="3427" spans="1:11" x14ac:dyDescent="0.25">
      <c r="A3427" s="19" t="s">
        <v>59</v>
      </c>
      <c r="B3427" s="20">
        <v>43</v>
      </c>
      <c r="C3427" s="19" t="s">
        <v>70</v>
      </c>
      <c r="D3427" s="62" t="str">
        <f t="shared" si="538"/>
        <v>BODYPUMP и GRIT43Стойки</v>
      </c>
      <c r="E3427" s="61">
        <v>4</v>
      </c>
      <c r="F3427" s="19">
        <v>4</v>
      </c>
      <c r="G3427" s="187"/>
      <c r="H3427" s="8" t="s">
        <v>9</v>
      </c>
      <c r="I3427" s="4" t="s">
        <v>7</v>
      </c>
      <c r="J3427" s="35" t="s">
        <v>9</v>
      </c>
    </row>
    <row r="3428" spans="1:11" x14ac:dyDescent="0.25">
      <c r="A3428" s="19" t="s">
        <v>59</v>
      </c>
      <c r="B3428" s="20">
        <v>43</v>
      </c>
      <c r="C3428" s="19" t="s">
        <v>71</v>
      </c>
      <c r="D3428" s="62" t="str">
        <f t="shared" si="538"/>
        <v>BODYPUMP и GRIT43Дополнительные весовые диски 1 кг</v>
      </c>
      <c r="E3428" s="61">
        <v>0</v>
      </c>
      <c r="F3428" s="19">
        <v>0</v>
      </c>
      <c r="G3428" s="187"/>
      <c r="H3428" s="4" t="s">
        <v>10</v>
      </c>
      <c r="I3428" s="4" t="s">
        <v>11</v>
      </c>
      <c r="J3428" s="36" t="s">
        <v>10</v>
      </c>
      <c r="K3428" s="59">
        <f>F3428/$F$761</f>
        <v>0</v>
      </c>
    </row>
    <row r="3429" spans="1:11" x14ac:dyDescent="0.25">
      <c r="A3429" s="19" t="s">
        <v>59</v>
      </c>
      <c r="B3429" s="20">
        <v>43</v>
      </c>
      <c r="C3429" s="19" t="s">
        <v>72</v>
      </c>
      <c r="D3429" s="62" t="str">
        <f t="shared" si="538"/>
        <v>BODYPUMP и GRIT43Дополнительные весовые диски 2,5 кг</v>
      </c>
      <c r="E3429" s="61">
        <f>B3429</f>
        <v>43</v>
      </c>
      <c r="F3429" s="19">
        <f>12*4</f>
        <v>48</v>
      </c>
      <c r="G3429" s="187"/>
      <c r="H3429" s="9" t="s">
        <v>17</v>
      </c>
      <c r="K3429" s="59">
        <f t="shared" ref="K3429:K3433" si="539">F3429/$F$761</f>
        <v>1.3333333333333333</v>
      </c>
    </row>
    <row r="3430" spans="1:11" x14ac:dyDescent="0.25">
      <c r="A3430" s="19" t="s">
        <v>59</v>
      </c>
      <c r="B3430" s="20">
        <v>43</v>
      </c>
      <c r="C3430" s="19" t="s">
        <v>74</v>
      </c>
      <c r="D3430" s="62" t="str">
        <f t="shared" si="538"/>
        <v>BODYPUMP и GRIT43Весовые диски 3,7 кг</v>
      </c>
      <c r="E3430" s="61">
        <f t="shared" ref="E3430:E3432" si="540">B3430</f>
        <v>43</v>
      </c>
      <c r="F3430" s="19">
        <f>12*4</f>
        <v>48</v>
      </c>
      <c r="G3430" s="187"/>
      <c r="K3430" s="59">
        <f t="shared" si="539"/>
        <v>1.3333333333333333</v>
      </c>
    </row>
    <row r="3431" spans="1:11" x14ac:dyDescent="0.25">
      <c r="A3431" s="19" t="s">
        <v>59</v>
      </c>
      <c r="B3431" s="20">
        <v>43</v>
      </c>
      <c r="C3431" s="19" t="s">
        <v>73</v>
      </c>
      <c r="D3431" s="62" t="str">
        <f t="shared" si="538"/>
        <v>BODYPUMP и GRIT43Дополнительные весовые диски 5 кг</v>
      </c>
      <c r="E3431" s="61">
        <f t="shared" si="540"/>
        <v>43</v>
      </c>
      <c r="F3431" s="19">
        <f>12*4</f>
        <v>48</v>
      </c>
      <c r="G3431" s="187"/>
      <c r="K3431" s="59">
        <f t="shared" si="539"/>
        <v>1.3333333333333333</v>
      </c>
    </row>
    <row r="3432" spans="1:11" x14ac:dyDescent="0.25">
      <c r="A3432" s="19" t="s">
        <v>59</v>
      </c>
      <c r="B3432" s="20">
        <v>43</v>
      </c>
      <c r="C3432" s="19" t="s">
        <v>75</v>
      </c>
      <c r="D3432" s="62" t="str">
        <f t="shared" si="538"/>
        <v>BODYPUMP и GRIT43Весовые диски 7,5 кг</v>
      </c>
      <c r="E3432" s="61">
        <f t="shared" si="540"/>
        <v>43</v>
      </c>
      <c r="F3432" s="19">
        <f>12*4</f>
        <v>48</v>
      </c>
      <c r="G3432" s="187"/>
      <c r="K3432" s="59">
        <f t="shared" si="539"/>
        <v>1.3333333333333333</v>
      </c>
    </row>
    <row r="3433" spans="1:11" x14ac:dyDescent="0.25">
      <c r="A3433" s="19" t="s">
        <v>59</v>
      </c>
      <c r="B3433" s="20">
        <v>43</v>
      </c>
      <c r="C3433" s="19" t="s">
        <v>76</v>
      </c>
      <c r="D3433" s="62" t="str">
        <f t="shared" si="538"/>
        <v>BODYPUMP и GRIT43Весовые диски 10 кг</v>
      </c>
      <c r="E3433" s="61">
        <f>B3433*2</f>
        <v>86</v>
      </c>
      <c r="F3433" s="19">
        <f>8*12</f>
        <v>96</v>
      </c>
      <c r="G3433" s="187"/>
      <c r="K3433" s="59">
        <f t="shared" si="539"/>
        <v>2.6666666666666665</v>
      </c>
    </row>
    <row r="3434" spans="1:11" x14ac:dyDescent="0.25">
      <c r="A3434" s="19" t="s">
        <v>59</v>
      </c>
      <c r="B3434" s="20">
        <v>43</v>
      </c>
      <c r="C3434" s="19" t="s">
        <v>81</v>
      </c>
      <c r="D3434" s="62" t="str">
        <f t="shared" si="538"/>
        <v xml:space="preserve">BODYPUMP и GRIT43Степперы SMARTSTEP (и 4 подставки) x 1 на человека </v>
      </c>
      <c r="E3434" s="61">
        <f>B3434</f>
        <v>43</v>
      </c>
      <c r="F3434" s="19">
        <f>F3426</f>
        <v>48</v>
      </c>
      <c r="G3434" s="111"/>
    </row>
    <row r="3435" spans="1:11" s="10" customFormat="1" x14ac:dyDescent="0.25">
      <c r="A3435" s="19" t="s">
        <v>59</v>
      </c>
      <c r="B3435" s="20">
        <v>43</v>
      </c>
      <c r="C3435" s="21" t="s">
        <v>80</v>
      </c>
      <c r="D3435" s="62" t="str">
        <f t="shared" si="538"/>
        <v>BODYPUMP и GRIT43Коврики MBX MAT</v>
      </c>
      <c r="E3435" s="92">
        <f>B3435</f>
        <v>43</v>
      </c>
      <c r="F3435" s="21">
        <f>F3426</f>
        <v>48</v>
      </c>
      <c r="G3435" s="29" t="s">
        <v>5</v>
      </c>
      <c r="H3435" s="11"/>
      <c r="I3435" s="11"/>
      <c r="J3435" s="34"/>
    </row>
    <row r="3436" spans="1:11" s="5" customFormat="1" x14ac:dyDescent="0.25">
      <c r="A3436" s="19" t="s">
        <v>59</v>
      </c>
      <c r="B3436" s="20">
        <v>43</v>
      </c>
      <c r="C3436" s="23" t="s">
        <v>88</v>
      </c>
      <c r="D3436" s="62" t="str">
        <f t="shared" si="538"/>
        <v>BODYPUMP и GRIT43Держатели ковриков MBX MAT RACK</v>
      </c>
      <c r="E3436" s="93">
        <v>1</v>
      </c>
      <c r="F3436" s="23">
        <v>1</v>
      </c>
      <c r="G3436" s="30"/>
      <c r="H3436" s="6"/>
      <c r="I3436" s="6"/>
      <c r="J3436" s="37"/>
    </row>
    <row r="3437" spans="1:11" x14ac:dyDescent="0.25">
      <c r="A3437" s="19" t="s">
        <v>59</v>
      </c>
      <c r="B3437" s="20">
        <v>42</v>
      </c>
      <c r="C3437" s="19" t="s">
        <v>83</v>
      </c>
      <c r="D3437" s="62" t="str">
        <f t="shared" si="538"/>
        <v>BODYPUMP и GRIT42Грифы SMARTBAR</v>
      </c>
      <c r="E3437" s="61">
        <f>B3437</f>
        <v>42</v>
      </c>
      <c r="F3437" s="19">
        <v>48</v>
      </c>
      <c r="G3437" s="187" t="s">
        <v>28</v>
      </c>
      <c r="H3437" s="8" t="s">
        <v>11</v>
      </c>
      <c r="I3437" s="4" t="s">
        <v>7</v>
      </c>
      <c r="J3437" s="35" t="s">
        <v>8</v>
      </c>
    </row>
    <row r="3438" spans="1:11" x14ac:dyDescent="0.25">
      <c r="A3438" s="19" t="s">
        <v>59</v>
      </c>
      <c r="B3438" s="20">
        <v>42</v>
      </c>
      <c r="C3438" s="19" t="s">
        <v>3</v>
      </c>
      <c r="D3438" s="62" t="str">
        <f t="shared" si="538"/>
        <v>BODYPUMP и GRIT42WEIGHT SETS</v>
      </c>
      <c r="E3438" s="61">
        <f>B3438</f>
        <v>42</v>
      </c>
      <c r="F3438" s="19">
        <v>48</v>
      </c>
      <c r="G3438" s="187"/>
      <c r="H3438" s="8" t="s">
        <v>10</v>
      </c>
      <c r="I3438" s="4" t="s">
        <v>7</v>
      </c>
      <c r="J3438" s="8" t="s">
        <v>12</v>
      </c>
    </row>
    <row r="3439" spans="1:11" x14ac:dyDescent="0.25">
      <c r="A3439" s="19" t="s">
        <v>59</v>
      </c>
      <c r="B3439" s="20">
        <v>42</v>
      </c>
      <c r="C3439" s="19" t="s">
        <v>70</v>
      </c>
      <c r="D3439" s="62" t="str">
        <f t="shared" si="538"/>
        <v>BODYPUMP и GRIT42Стойки</v>
      </c>
      <c r="E3439" s="61">
        <v>4</v>
      </c>
      <c r="F3439" s="19">
        <v>4</v>
      </c>
      <c r="G3439" s="187"/>
      <c r="H3439" s="8" t="s">
        <v>9</v>
      </c>
      <c r="I3439" s="4" t="s">
        <v>7</v>
      </c>
      <c r="J3439" s="35" t="s">
        <v>9</v>
      </c>
    </row>
    <row r="3440" spans="1:11" x14ac:dyDescent="0.25">
      <c r="A3440" s="19" t="s">
        <v>59</v>
      </c>
      <c r="B3440" s="20">
        <v>42</v>
      </c>
      <c r="C3440" s="19" t="s">
        <v>71</v>
      </c>
      <c r="D3440" s="62" t="str">
        <f t="shared" si="538"/>
        <v>BODYPUMP и GRIT42Дополнительные весовые диски 1 кг</v>
      </c>
      <c r="E3440" s="61">
        <v>0</v>
      </c>
      <c r="F3440" s="19">
        <v>0</v>
      </c>
      <c r="G3440" s="187"/>
      <c r="H3440" s="4" t="s">
        <v>10</v>
      </c>
      <c r="I3440" s="4" t="s">
        <v>11</v>
      </c>
      <c r="J3440" s="36" t="s">
        <v>10</v>
      </c>
      <c r="K3440" s="59">
        <f>F3440/$F$761</f>
        <v>0</v>
      </c>
    </row>
    <row r="3441" spans="1:11" x14ac:dyDescent="0.25">
      <c r="A3441" s="19" t="s">
        <v>59</v>
      </c>
      <c r="B3441" s="20">
        <v>42</v>
      </c>
      <c r="C3441" s="19" t="s">
        <v>72</v>
      </c>
      <c r="D3441" s="62" t="str">
        <f t="shared" si="538"/>
        <v>BODYPUMP и GRIT42Дополнительные весовые диски 2,5 кг</v>
      </c>
      <c r="E3441" s="61">
        <f>B3441</f>
        <v>42</v>
      </c>
      <c r="F3441" s="19">
        <f>12*4</f>
        <v>48</v>
      </c>
      <c r="G3441" s="187"/>
      <c r="H3441" s="9" t="s">
        <v>17</v>
      </c>
      <c r="K3441" s="59">
        <f t="shared" ref="K3441:K3445" si="541">F3441/$F$761</f>
        <v>1.3333333333333333</v>
      </c>
    </row>
    <row r="3442" spans="1:11" x14ac:dyDescent="0.25">
      <c r="A3442" s="19" t="s">
        <v>59</v>
      </c>
      <c r="B3442" s="20">
        <v>42</v>
      </c>
      <c r="C3442" s="19" t="s">
        <v>74</v>
      </c>
      <c r="D3442" s="62" t="str">
        <f t="shared" si="538"/>
        <v>BODYPUMP и GRIT42Весовые диски 3,7 кг</v>
      </c>
      <c r="E3442" s="61">
        <f t="shared" ref="E3442:E3444" si="542">B3442</f>
        <v>42</v>
      </c>
      <c r="F3442" s="19">
        <f>12*4</f>
        <v>48</v>
      </c>
      <c r="G3442" s="187"/>
      <c r="K3442" s="59">
        <f t="shared" si="541"/>
        <v>1.3333333333333333</v>
      </c>
    </row>
    <row r="3443" spans="1:11" x14ac:dyDescent="0.25">
      <c r="A3443" s="19" t="s">
        <v>59</v>
      </c>
      <c r="B3443" s="20">
        <v>42</v>
      </c>
      <c r="C3443" s="19" t="s">
        <v>73</v>
      </c>
      <c r="D3443" s="62" t="str">
        <f t="shared" si="538"/>
        <v>BODYPUMP и GRIT42Дополнительные весовые диски 5 кг</v>
      </c>
      <c r="E3443" s="61">
        <f t="shared" si="542"/>
        <v>42</v>
      </c>
      <c r="F3443" s="19">
        <f>12*4</f>
        <v>48</v>
      </c>
      <c r="G3443" s="187"/>
      <c r="K3443" s="59">
        <f t="shared" si="541"/>
        <v>1.3333333333333333</v>
      </c>
    </row>
    <row r="3444" spans="1:11" x14ac:dyDescent="0.25">
      <c r="A3444" s="19" t="s">
        <v>59</v>
      </c>
      <c r="B3444" s="20">
        <v>42</v>
      </c>
      <c r="C3444" s="19" t="s">
        <v>75</v>
      </c>
      <c r="D3444" s="62" t="str">
        <f t="shared" si="538"/>
        <v>BODYPUMP и GRIT42Весовые диски 7,5 кг</v>
      </c>
      <c r="E3444" s="61">
        <f t="shared" si="542"/>
        <v>42</v>
      </c>
      <c r="F3444" s="19">
        <f>12*4</f>
        <v>48</v>
      </c>
      <c r="G3444" s="187"/>
      <c r="K3444" s="59">
        <f t="shared" si="541"/>
        <v>1.3333333333333333</v>
      </c>
    </row>
    <row r="3445" spans="1:11" x14ac:dyDescent="0.25">
      <c r="A3445" s="19" t="s">
        <v>59</v>
      </c>
      <c r="B3445" s="20">
        <v>42</v>
      </c>
      <c r="C3445" s="19" t="s">
        <v>76</v>
      </c>
      <c r="D3445" s="62" t="str">
        <f t="shared" si="538"/>
        <v>BODYPUMP и GRIT42Весовые диски 10 кг</v>
      </c>
      <c r="E3445" s="61">
        <f>B3445*2</f>
        <v>84</v>
      </c>
      <c r="F3445" s="19">
        <f>8*12</f>
        <v>96</v>
      </c>
      <c r="G3445" s="187"/>
      <c r="K3445" s="59">
        <f t="shared" si="541"/>
        <v>2.6666666666666665</v>
      </c>
    </row>
    <row r="3446" spans="1:11" x14ac:dyDescent="0.25">
      <c r="A3446" s="19" t="s">
        <v>59</v>
      </c>
      <c r="B3446" s="20">
        <v>42</v>
      </c>
      <c r="C3446" s="19" t="s">
        <v>81</v>
      </c>
      <c r="D3446" s="62" t="str">
        <f t="shared" si="538"/>
        <v xml:space="preserve">BODYPUMP и GRIT42Степперы SMARTSTEP (и 4 подставки) x 1 на человека </v>
      </c>
      <c r="E3446" s="61">
        <f>B3446</f>
        <v>42</v>
      </c>
      <c r="F3446" s="19">
        <f>F3438</f>
        <v>48</v>
      </c>
      <c r="G3446" s="111"/>
    </row>
    <row r="3447" spans="1:11" s="10" customFormat="1" x14ac:dyDescent="0.25">
      <c r="A3447" s="19" t="s">
        <v>59</v>
      </c>
      <c r="B3447" s="20">
        <v>42</v>
      </c>
      <c r="C3447" s="21" t="s">
        <v>80</v>
      </c>
      <c r="D3447" s="62" t="str">
        <f t="shared" si="538"/>
        <v>BODYPUMP и GRIT42Коврики MBX MAT</v>
      </c>
      <c r="E3447" s="92">
        <f>B3447</f>
        <v>42</v>
      </c>
      <c r="F3447" s="21">
        <f>F3438</f>
        <v>48</v>
      </c>
      <c r="G3447" s="29" t="s">
        <v>5</v>
      </c>
      <c r="H3447" s="11"/>
      <c r="I3447" s="11"/>
      <c r="J3447" s="34"/>
    </row>
    <row r="3448" spans="1:11" s="5" customFormat="1" x14ac:dyDescent="0.25">
      <c r="A3448" s="19" t="s">
        <v>59</v>
      </c>
      <c r="B3448" s="20">
        <v>42</v>
      </c>
      <c r="C3448" s="23" t="s">
        <v>88</v>
      </c>
      <c r="D3448" s="62" t="str">
        <f t="shared" si="538"/>
        <v>BODYPUMP и GRIT42Держатели ковриков MBX MAT RACK</v>
      </c>
      <c r="E3448" s="93">
        <v>1</v>
      </c>
      <c r="F3448" s="23">
        <v>1</v>
      </c>
      <c r="G3448" s="30"/>
      <c r="H3448" s="6"/>
      <c r="I3448" s="6"/>
      <c r="J3448" s="37"/>
    </row>
    <row r="3449" spans="1:11" x14ac:dyDescent="0.25">
      <c r="A3449" s="19" t="s">
        <v>59</v>
      </c>
      <c r="B3449" s="20">
        <v>41</v>
      </c>
      <c r="C3449" s="19" t="s">
        <v>83</v>
      </c>
      <c r="D3449" s="62" t="str">
        <f t="shared" si="538"/>
        <v>BODYPUMP и GRIT41Грифы SMARTBAR</v>
      </c>
      <c r="E3449" s="61">
        <f>B3449</f>
        <v>41</v>
      </c>
      <c r="F3449" s="19">
        <v>48</v>
      </c>
      <c r="G3449" s="187" t="s">
        <v>28</v>
      </c>
      <c r="H3449" s="8" t="s">
        <v>11</v>
      </c>
      <c r="I3449" s="4" t="s">
        <v>7</v>
      </c>
      <c r="J3449" s="35" t="s">
        <v>8</v>
      </c>
    </row>
    <row r="3450" spans="1:11" x14ac:dyDescent="0.25">
      <c r="A3450" s="19" t="s">
        <v>59</v>
      </c>
      <c r="B3450" s="20">
        <v>41</v>
      </c>
      <c r="C3450" s="19" t="s">
        <v>3</v>
      </c>
      <c r="D3450" s="62" t="str">
        <f t="shared" si="538"/>
        <v>BODYPUMP и GRIT41WEIGHT SETS</v>
      </c>
      <c r="E3450" s="61">
        <f>B3450</f>
        <v>41</v>
      </c>
      <c r="F3450" s="19">
        <v>48</v>
      </c>
      <c r="G3450" s="187"/>
      <c r="H3450" s="8" t="s">
        <v>10</v>
      </c>
      <c r="I3450" s="4" t="s">
        <v>7</v>
      </c>
      <c r="J3450" s="8" t="s">
        <v>12</v>
      </c>
    </row>
    <row r="3451" spans="1:11" x14ac:dyDescent="0.25">
      <c r="A3451" s="19" t="s">
        <v>59</v>
      </c>
      <c r="B3451" s="20">
        <v>41</v>
      </c>
      <c r="C3451" s="19" t="s">
        <v>70</v>
      </c>
      <c r="D3451" s="62" t="str">
        <f t="shared" si="538"/>
        <v>BODYPUMP и GRIT41Стойки</v>
      </c>
      <c r="E3451" s="61">
        <v>4</v>
      </c>
      <c r="F3451" s="19">
        <v>4</v>
      </c>
      <c r="G3451" s="187"/>
      <c r="H3451" s="8" t="s">
        <v>9</v>
      </c>
      <c r="I3451" s="4" t="s">
        <v>7</v>
      </c>
      <c r="J3451" s="35" t="s">
        <v>9</v>
      </c>
    </row>
    <row r="3452" spans="1:11" x14ac:dyDescent="0.25">
      <c r="A3452" s="19" t="s">
        <v>59</v>
      </c>
      <c r="B3452" s="20">
        <v>41</v>
      </c>
      <c r="C3452" s="19" t="s">
        <v>71</v>
      </c>
      <c r="D3452" s="62" t="str">
        <f t="shared" si="538"/>
        <v>BODYPUMP и GRIT41Дополнительные весовые диски 1 кг</v>
      </c>
      <c r="E3452" s="61">
        <v>0</v>
      </c>
      <c r="F3452" s="19">
        <v>0</v>
      </c>
      <c r="G3452" s="187"/>
      <c r="H3452" s="4" t="s">
        <v>10</v>
      </c>
      <c r="I3452" s="4" t="s">
        <v>11</v>
      </c>
      <c r="J3452" s="36" t="s">
        <v>10</v>
      </c>
      <c r="K3452" s="59">
        <f>F3452/$F$761</f>
        <v>0</v>
      </c>
    </row>
    <row r="3453" spans="1:11" x14ac:dyDescent="0.25">
      <c r="A3453" s="19" t="s">
        <v>59</v>
      </c>
      <c r="B3453" s="20">
        <v>41</v>
      </c>
      <c r="C3453" s="19" t="s">
        <v>72</v>
      </c>
      <c r="D3453" s="62" t="str">
        <f t="shared" si="538"/>
        <v>BODYPUMP и GRIT41Дополнительные весовые диски 2,5 кг</v>
      </c>
      <c r="E3453" s="61">
        <f>B3453</f>
        <v>41</v>
      </c>
      <c r="F3453" s="19">
        <f>12*4</f>
        <v>48</v>
      </c>
      <c r="G3453" s="187"/>
      <c r="H3453" s="9" t="s">
        <v>17</v>
      </c>
      <c r="K3453" s="59">
        <f t="shared" ref="K3453:K3457" si="543">F3453/$F$761</f>
        <v>1.3333333333333333</v>
      </c>
    </row>
    <row r="3454" spans="1:11" x14ac:dyDescent="0.25">
      <c r="A3454" s="19" t="s">
        <v>59</v>
      </c>
      <c r="B3454" s="20">
        <v>41</v>
      </c>
      <c r="C3454" s="19" t="s">
        <v>74</v>
      </c>
      <c r="D3454" s="62" t="str">
        <f t="shared" si="538"/>
        <v>BODYPUMP и GRIT41Весовые диски 3,7 кг</v>
      </c>
      <c r="E3454" s="61">
        <f t="shared" ref="E3454:E3456" si="544">B3454</f>
        <v>41</v>
      </c>
      <c r="F3454" s="19">
        <f>12*4</f>
        <v>48</v>
      </c>
      <c r="G3454" s="187"/>
      <c r="K3454" s="59">
        <f t="shared" si="543"/>
        <v>1.3333333333333333</v>
      </c>
    </row>
    <row r="3455" spans="1:11" x14ac:dyDescent="0.25">
      <c r="A3455" s="19" t="s">
        <v>59</v>
      </c>
      <c r="B3455" s="20">
        <v>41</v>
      </c>
      <c r="C3455" s="19" t="s">
        <v>73</v>
      </c>
      <c r="D3455" s="62" t="str">
        <f t="shared" si="538"/>
        <v>BODYPUMP и GRIT41Дополнительные весовые диски 5 кг</v>
      </c>
      <c r="E3455" s="61">
        <f t="shared" si="544"/>
        <v>41</v>
      </c>
      <c r="F3455" s="19">
        <f>12*4</f>
        <v>48</v>
      </c>
      <c r="G3455" s="187"/>
      <c r="K3455" s="59">
        <f t="shared" si="543"/>
        <v>1.3333333333333333</v>
      </c>
    </row>
    <row r="3456" spans="1:11" x14ac:dyDescent="0.25">
      <c r="A3456" s="19" t="s">
        <v>59</v>
      </c>
      <c r="B3456" s="20">
        <v>41</v>
      </c>
      <c r="C3456" s="19" t="s">
        <v>75</v>
      </c>
      <c r="D3456" s="62" t="str">
        <f t="shared" si="538"/>
        <v>BODYPUMP и GRIT41Весовые диски 7,5 кг</v>
      </c>
      <c r="E3456" s="61">
        <f t="shared" si="544"/>
        <v>41</v>
      </c>
      <c r="F3456" s="19">
        <f>12*4</f>
        <v>48</v>
      </c>
      <c r="G3456" s="187"/>
      <c r="K3456" s="59">
        <f t="shared" si="543"/>
        <v>1.3333333333333333</v>
      </c>
    </row>
    <row r="3457" spans="1:11" x14ac:dyDescent="0.25">
      <c r="A3457" s="19" t="s">
        <v>59</v>
      </c>
      <c r="B3457" s="20">
        <v>41</v>
      </c>
      <c r="C3457" s="19" t="s">
        <v>76</v>
      </c>
      <c r="D3457" s="62" t="str">
        <f t="shared" si="538"/>
        <v>BODYPUMP и GRIT41Весовые диски 10 кг</v>
      </c>
      <c r="E3457" s="61">
        <f>B3457*2</f>
        <v>82</v>
      </c>
      <c r="F3457" s="19">
        <f>8*12</f>
        <v>96</v>
      </c>
      <c r="G3457" s="187"/>
      <c r="K3457" s="59">
        <f t="shared" si="543"/>
        <v>2.6666666666666665</v>
      </c>
    </row>
    <row r="3458" spans="1:11" x14ac:dyDescent="0.25">
      <c r="A3458" s="19" t="s">
        <v>59</v>
      </c>
      <c r="B3458" s="20">
        <v>41</v>
      </c>
      <c r="C3458" s="19" t="s">
        <v>81</v>
      </c>
      <c r="D3458" s="62" t="str">
        <f t="shared" si="538"/>
        <v xml:space="preserve">BODYPUMP и GRIT41Степперы SMARTSTEP (и 4 подставки) x 1 на человека </v>
      </c>
      <c r="E3458" s="61">
        <f>B3458</f>
        <v>41</v>
      </c>
      <c r="F3458" s="19">
        <f>F3450</f>
        <v>48</v>
      </c>
      <c r="G3458" s="111"/>
    </row>
    <row r="3459" spans="1:11" s="10" customFormat="1" x14ac:dyDescent="0.25">
      <c r="A3459" s="19" t="s">
        <v>59</v>
      </c>
      <c r="B3459" s="20">
        <v>41</v>
      </c>
      <c r="C3459" s="21" t="s">
        <v>80</v>
      </c>
      <c r="D3459" s="62" t="str">
        <f t="shared" si="538"/>
        <v>BODYPUMP и GRIT41Коврики MBX MAT</v>
      </c>
      <c r="E3459" s="92">
        <f>B3459</f>
        <v>41</v>
      </c>
      <c r="F3459" s="21">
        <f>F3450</f>
        <v>48</v>
      </c>
      <c r="G3459" s="29" t="s">
        <v>5</v>
      </c>
      <c r="H3459" s="11"/>
      <c r="I3459" s="11"/>
      <c r="J3459" s="34"/>
    </row>
    <row r="3460" spans="1:11" s="5" customFormat="1" x14ac:dyDescent="0.25">
      <c r="A3460" s="19" t="s">
        <v>59</v>
      </c>
      <c r="B3460" s="20">
        <v>41</v>
      </c>
      <c r="C3460" s="23" t="s">
        <v>88</v>
      </c>
      <c r="D3460" s="62" t="str">
        <f t="shared" si="538"/>
        <v>BODYPUMP и GRIT41Держатели ковриков MBX MAT RACK</v>
      </c>
      <c r="E3460" s="93">
        <v>1</v>
      </c>
      <c r="F3460" s="23">
        <v>1</v>
      </c>
      <c r="G3460" s="30"/>
      <c r="H3460" s="6"/>
      <c r="I3460" s="6"/>
      <c r="J3460" s="37"/>
    </row>
    <row r="3461" spans="1:11" x14ac:dyDescent="0.25">
      <c r="A3461" s="19" t="s">
        <v>59</v>
      </c>
      <c r="B3461" s="20">
        <v>40</v>
      </c>
      <c r="C3461" s="19" t="s">
        <v>83</v>
      </c>
      <c r="D3461" s="62" t="str">
        <f t="shared" si="538"/>
        <v>BODYPUMP и GRIT40Грифы SMARTBAR</v>
      </c>
      <c r="E3461" s="61">
        <f>B3461</f>
        <v>40</v>
      </c>
      <c r="F3461" s="19">
        <v>48</v>
      </c>
      <c r="G3461" s="187" t="s">
        <v>28</v>
      </c>
      <c r="H3461" s="8" t="s">
        <v>11</v>
      </c>
      <c r="I3461" s="4" t="s">
        <v>7</v>
      </c>
      <c r="J3461" s="35" t="s">
        <v>8</v>
      </c>
    </row>
    <row r="3462" spans="1:11" x14ac:dyDescent="0.25">
      <c r="A3462" s="19" t="s">
        <v>59</v>
      </c>
      <c r="B3462" s="20">
        <v>40</v>
      </c>
      <c r="C3462" s="19" t="s">
        <v>3</v>
      </c>
      <c r="D3462" s="62" t="str">
        <f t="shared" si="538"/>
        <v>BODYPUMP и GRIT40WEIGHT SETS</v>
      </c>
      <c r="E3462" s="61">
        <f>B3462</f>
        <v>40</v>
      </c>
      <c r="F3462" s="19">
        <v>48</v>
      </c>
      <c r="G3462" s="187"/>
      <c r="H3462" s="8" t="s">
        <v>10</v>
      </c>
      <c r="I3462" s="4" t="s">
        <v>7</v>
      </c>
      <c r="J3462" s="8" t="s">
        <v>12</v>
      </c>
    </row>
    <row r="3463" spans="1:11" x14ac:dyDescent="0.25">
      <c r="A3463" s="19" t="s">
        <v>59</v>
      </c>
      <c r="B3463" s="20">
        <v>40</v>
      </c>
      <c r="C3463" s="19" t="s">
        <v>70</v>
      </c>
      <c r="D3463" s="62" t="str">
        <f t="shared" si="538"/>
        <v>BODYPUMP и GRIT40Стойки</v>
      </c>
      <c r="E3463" s="61">
        <v>4</v>
      </c>
      <c r="F3463" s="19">
        <v>4</v>
      </c>
      <c r="G3463" s="187"/>
      <c r="H3463" s="8" t="s">
        <v>9</v>
      </c>
      <c r="I3463" s="4" t="s">
        <v>7</v>
      </c>
      <c r="J3463" s="35" t="s">
        <v>9</v>
      </c>
    </row>
    <row r="3464" spans="1:11" x14ac:dyDescent="0.25">
      <c r="A3464" s="19" t="s">
        <v>59</v>
      </c>
      <c r="B3464" s="20">
        <v>40</v>
      </c>
      <c r="C3464" s="19" t="s">
        <v>71</v>
      </c>
      <c r="D3464" s="62" t="str">
        <f t="shared" si="538"/>
        <v>BODYPUMP и GRIT40Дополнительные весовые диски 1 кг</v>
      </c>
      <c r="E3464" s="61">
        <v>0</v>
      </c>
      <c r="F3464" s="19">
        <v>0</v>
      </c>
      <c r="G3464" s="187"/>
      <c r="H3464" s="4" t="s">
        <v>10</v>
      </c>
      <c r="I3464" s="4" t="s">
        <v>11</v>
      </c>
      <c r="J3464" s="36" t="s">
        <v>10</v>
      </c>
      <c r="K3464" s="59">
        <f>F3464/$F$761</f>
        <v>0</v>
      </c>
    </row>
    <row r="3465" spans="1:11" x14ac:dyDescent="0.25">
      <c r="A3465" s="19" t="s">
        <v>59</v>
      </c>
      <c r="B3465" s="20">
        <v>40</v>
      </c>
      <c r="C3465" s="19" t="s">
        <v>72</v>
      </c>
      <c r="D3465" s="62" t="str">
        <f t="shared" si="538"/>
        <v>BODYPUMP и GRIT40Дополнительные весовые диски 2,5 кг</v>
      </c>
      <c r="E3465" s="61">
        <f>B3465</f>
        <v>40</v>
      </c>
      <c r="F3465" s="19">
        <f>12*4</f>
        <v>48</v>
      </c>
      <c r="G3465" s="187"/>
      <c r="H3465" s="9" t="s">
        <v>17</v>
      </c>
      <c r="K3465" s="59">
        <f t="shared" ref="K3465:K3469" si="545">F3465/$F$761</f>
        <v>1.3333333333333333</v>
      </c>
    </row>
    <row r="3466" spans="1:11" x14ac:dyDescent="0.25">
      <c r="A3466" s="19" t="s">
        <v>59</v>
      </c>
      <c r="B3466" s="20">
        <v>40</v>
      </c>
      <c r="C3466" s="19" t="s">
        <v>74</v>
      </c>
      <c r="D3466" s="62" t="str">
        <f t="shared" si="538"/>
        <v>BODYPUMP и GRIT40Весовые диски 3,7 кг</v>
      </c>
      <c r="E3466" s="61">
        <f t="shared" ref="E3466:E3468" si="546">B3466</f>
        <v>40</v>
      </c>
      <c r="F3466" s="19">
        <f>12*4</f>
        <v>48</v>
      </c>
      <c r="G3466" s="187"/>
      <c r="K3466" s="59">
        <f t="shared" si="545"/>
        <v>1.3333333333333333</v>
      </c>
    </row>
    <row r="3467" spans="1:11" x14ac:dyDescent="0.25">
      <c r="A3467" s="19" t="s">
        <v>59</v>
      </c>
      <c r="B3467" s="20">
        <v>40</v>
      </c>
      <c r="C3467" s="19" t="s">
        <v>73</v>
      </c>
      <c r="D3467" s="62" t="str">
        <f t="shared" si="538"/>
        <v>BODYPUMP и GRIT40Дополнительные весовые диски 5 кг</v>
      </c>
      <c r="E3467" s="61">
        <f t="shared" si="546"/>
        <v>40</v>
      </c>
      <c r="F3467" s="19">
        <f>12*4</f>
        <v>48</v>
      </c>
      <c r="G3467" s="187"/>
      <c r="K3467" s="59">
        <f t="shared" si="545"/>
        <v>1.3333333333333333</v>
      </c>
    </row>
    <row r="3468" spans="1:11" x14ac:dyDescent="0.25">
      <c r="A3468" s="19" t="s">
        <v>59</v>
      </c>
      <c r="B3468" s="20">
        <v>40</v>
      </c>
      <c r="C3468" s="19" t="s">
        <v>75</v>
      </c>
      <c r="D3468" s="62" t="str">
        <f t="shared" si="538"/>
        <v>BODYPUMP и GRIT40Весовые диски 7,5 кг</v>
      </c>
      <c r="E3468" s="61">
        <f t="shared" si="546"/>
        <v>40</v>
      </c>
      <c r="F3468" s="19">
        <f>12*4</f>
        <v>48</v>
      </c>
      <c r="G3468" s="187"/>
      <c r="K3468" s="59">
        <f t="shared" si="545"/>
        <v>1.3333333333333333</v>
      </c>
    </row>
    <row r="3469" spans="1:11" x14ac:dyDescent="0.25">
      <c r="A3469" s="19" t="s">
        <v>59</v>
      </c>
      <c r="B3469" s="20">
        <v>40</v>
      </c>
      <c r="C3469" s="19" t="s">
        <v>76</v>
      </c>
      <c r="D3469" s="62" t="str">
        <f t="shared" si="538"/>
        <v>BODYPUMP и GRIT40Весовые диски 10 кг</v>
      </c>
      <c r="E3469" s="61">
        <f>B3469*2</f>
        <v>80</v>
      </c>
      <c r="F3469" s="19">
        <f>8*12</f>
        <v>96</v>
      </c>
      <c r="G3469" s="187"/>
      <c r="K3469" s="59">
        <f t="shared" si="545"/>
        <v>2.6666666666666665</v>
      </c>
    </row>
    <row r="3470" spans="1:11" x14ac:dyDescent="0.25">
      <c r="A3470" s="19" t="s">
        <v>59</v>
      </c>
      <c r="B3470" s="20">
        <v>40</v>
      </c>
      <c r="C3470" s="19" t="s">
        <v>81</v>
      </c>
      <c r="D3470" s="62" t="str">
        <f t="shared" si="538"/>
        <v xml:space="preserve">BODYPUMP и GRIT40Степперы SMARTSTEP (и 4 подставки) x 1 на человека </v>
      </c>
      <c r="E3470" s="61">
        <f>B3470</f>
        <v>40</v>
      </c>
      <c r="F3470" s="19">
        <f>F3462</f>
        <v>48</v>
      </c>
      <c r="G3470" s="111"/>
    </row>
    <row r="3471" spans="1:11" s="10" customFormat="1" x14ac:dyDescent="0.25">
      <c r="A3471" s="19" t="s">
        <v>59</v>
      </c>
      <c r="B3471" s="20">
        <v>40</v>
      </c>
      <c r="C3471" s="21" t="s">
        <v>80</v>
      </c>
      <c r="D3471" s="62" t="str">
        <f t="shared" si="538"/>
        <v>BODYPUMP и GRIT40Коврики MBX MAT</v>
      </c>
      <c r="E3471" s="92">
        <f>B3471</f>
        <v>40</v>
      </c>
      <c r="F3471" s="21">
        <f>F3462</f>
        <v>48</v>
      </c>
      <c r="G3471" s="29" t="s">
        <v>5</v>
      </c>
      <c r="H3471" s="11"/>
      <c r="I3471" s="11"/>
      <c r="J3471" s="34"/>
    </row>
    <row r="3472" spans="1:11" s="5" customFormat="1" x14ac:dyDescent="0.25">
      <c r="A3472" s="19" t="s">
        <v>59</v>
      </c>
      <c r="B3472" s="20">
        <v>40</v>
      </c>
      <c r="C3472" s="23" t="s">
        <v>88</v>
      </c>
      <c r="D3472" s="62" t="str">
        <f t="shared" si="538"/>
        <v>BODYPUMP и GRIT40Держатели ковриков MBX MAT RACK</v>
      </c>
      <c r="E3472" s="93">
        <v>1</v>
      </c>
      <c r="F3472" s="23">
        <v>1</v>
      </c>
      <c r="G3472" s="30"/>
      <c r="H3472" s="6"/>
      <c r="I3472" s="6"/>
      <c r="J3472" s="37"/>
    </row>
    <row r="3473" spans="1:11" x14ac:dyDescent="0.25">
      <c r="A3473" s="19" t="s">
        <v>59</v>
      </c>
      <c r="B3473" s="20">
        <v>39</v>
      </c>
      <c r="C3473" s="19" t="s">
        <v>83</v>
      </c>
      <c r="D3473" s="62" t="str">
        <f t="shared" si="538"/>
        <v>BODYPUMP и GRIT39Грифы SMARTBAR</v>
      </c>
      <c r="E3473" s="61">
        <f>B3473</f>
        <v>39</v>
      </c>
      <c r="F3473" s="19">
        <v>48</v>
      </c>
      <c r="G3473" s="187" t="s">
        <v>28</v>
      </c>
      <c r="H3473" s="8" t="s">
        <v>11</v>
      </c>
      <c r="I3473" s="4" t="s">
        <v>7</v>
      </c>
      <c r="J3473" s="35" t="s">
        <v>8</v>
      </c>
    </row>
    <row r="3474" spans="1:11" x14ac:dyDescent="0.25">
      <c r="A3474" s="19" t="s">
        <v>59</v>
      </c>
      <c r="B3474" s="20">
        <v>39</v>
      </c>
      <c r="C3474" s="19" t="s">
        <v>3</v>
      </c>
      <c r="D3474" s="62" t="str">
        <f t="shared" si="538"/>
        <v>BODYPUMP и GRIT39WEIGHT SETS</v>
      </c>
      <c r="E3474" s="61">
        <f>B3474</f>
        <v>39</v>
      </c>
      <c r="F3474" s="19">
        <v>48</v>
      </c>
      <c r="G3474" s="187"/>
      <c r="H3474" s="8" t="s">
        <v>10</v>
      </c>
      <c r="I3474" s="4" t="s">
        <v>7</v>
      </c>
      <c r="J3474" s="8" t="s">
        <v>12</v>
      </c>
    </row>
    <row r="3475" spans="1:11" x14ac:dyDescent="0.25">
      <c r="A3475" s="19" t="s">
        <v>59</v>
      </c>
      <c r="B3475" s="20">
        <v>39</v>
      </c>
      <c r="C3475" s="19" t="s">
        <v>70</v>
      </c>
      <c r="D3475" s="62" t="str">
        <f t="shared" si="538"/>
        <v>BODYPUMP и GRIT39Стойки</v>
      </c>
      <c r="E3475" s="61">
        <v>4</v>
      </c>
      <c r="F3475" s="19">
        <v>4</v>
      </c>
      <c r="G3475" s="187"/>
      <c r="H3475" s="8" t="s">
        <v>9</v>
      </c>
      <c r="I3475" s="4" t="s">
        <v>7</v>
      </c>
      <c r="J3475" s="35" t="s">
        <v>9</v>
      </c>
    </row>
    <row r="3476" spans="1:11" x14ac:dyDescent="0.25">
      <c r="A3476" s="19" t="s">
        <v>59</v>
      </c>
      <c r="B3476" s="20">
        <v>39</v>
      </c>
      <c r="C3476" s="19" t="s">
        <v>71</v>
      </c>
      <c r="D3476" s="62" t="str">
        <f t="shared" si="538"/>
        <v>BODYPUMP и GRIT39Дополнительные весовые диски 1 кг</v>
      </c>
      <c r="E3476" s="61">
        <v>0</v>
      </c>
      <c r="F3476" s="19">
        <v>0</v>
      </c>
      <c r="G3476" s="187"/>
      <c r="H3476" s="4" t="s">
        <v>10</v>
      </c>
      <c r="I3476" s="4" t="s">
        <v>11</v>
      </c>
      <c r="J3476" s="36" t="s">
        <v>10</v>
      </c>
      <c r="K3476" s="59">
        <f>F3476/$F$761</f>
        <v>0</v>
      </c>
    </row>
    <row r="3477" spans="1:11" x14ac:dyDescent="0.25">
      <c r="A3477" s="19" t="s">
        <v>59</v>
      </c>
      <c r="B3477" s="20">
        <v>39</v>
      </c>
      <c r="C3477" s="19" t="s">
        <v>72</v>
      </c>
      <c r="D3477" s="62" t="str">
        <f t="shared" si="538"/>
        <v>BODYPUMP и GRIT39Дополнительные весовые диски 2,5 кг</v>
      </c>
      <c r="E3477" s="61">
        <f>B3477</f>
        <v>39</v>
      </c>
      <c r="F3477" s="19">
        <f>12*4</f>
        <v>48</v>
      </c>
      <c r="G3477" s="187"/>
      <c r="H3477" s="9" t="s">
        <v>17</v>
      </c>
      <c r="K3477" s="59">
        <f t="shared" ref="K3477:K3481" si="547">F3477/$F$761</f>
        <v>1.3333333333333333</v>
      </c>
    </row>
    <row r="3478" spans="1:11" x14ac:dyDescent="0.25">
      <c r="A3478" s="19" t="s">
        <v>59</v>
      </c>
      <c r="B3478" s="20">
        <v>39</v>
      </c>
      <c r="C3478" s="19" t="s">
        <v>74</v>
      </c>
      <c r="D3478" s="62" t="str">
        <f t="shared" si="538"/>
        <v>BODYPUMP и GRIT39Весовые диски 3,7 кг</v>
      </c>
      <c r="E3478" s="61">
        <f t="shared" ref="E3478:E3480" si="548">B3478</f>
        <v>39</v>
      </c>
      <c r="F3478" s="19">
        <f>12*4</f>
        <v>48</v>
      </c>
      <c r="G3478" s="187"/>
      <c r="K3478" s="59">
        <f t="shared" si="547"/>
        <v>1.3333333333333333</v>
      </c>
    </row>
    <row r="3479" spans="1:11" x14ac:dyDescent="0.25">
      <c r="A3479" s="19" t="s">
        <v>59</v>
      </c>
      <c r="B3479" s="20">
        <v>39</v>
      </c>
      <c r="C3479" s="19" t="s">
        <v>73</v>
      </c>
      <c r="D3479" s="62" t="str">
        <f t="shared" si="538"/>
        <v>BODYPUMP и GRIT39Дополнительные весовые диски 5 кг</v>
      </c>
      <c r="E3479" s="61">
        <f t="shared" si="548"/>
        <v>39</v>
      </c>
      <c r="F3479" s="19">
        <f>12*4</f>
        <v>48</v>
      </c>
      <c r="G3479" s="187"/>
      <c r="K3479" s="59">
        <f t="shared" si="547"/>
        <v>1.3333333333333333</v>
      </c>
    </row>
    <row r="3480" spans="1:11" x14ac:dyDescent="0.25">
      <c r="A3480" s="19" t="s">
        <v>59</v>
      </c>
      <c r="B3480" s="20">
        <v>39</v>
      </c>
      <c r="C3480" s="19" t="s">
        <v>75</v>
      </c>
      <c r="D3480" s="62" t="str">
        <f t="shared" si="538"/>
        <v>BODYPUMP и GRIT39Весовые диски 7,5 кг</v>
      </c>
      <c r="E3480" s="61">
        <f t="shared" si="548"/>
        <v>39</v>
      </c>
      <c r="F3480" s="19">
        <f>12*4</f>
        <v>48</v>
      </c>
      <c r="G3480" s="187"/>
      <c r="K3480" s="59">
        <f t="shared" si="547"/>
        <v>1.3333333333333333</v>
      </c>
    </row>
    <row r="3481" spans="1:11" x14ac:dyDescent="0.25">
      <c r="A3481" s="19" t="s">
        <v>59</v>
      </c>
      <c r="B3481" s="20">
        <v>39</v>
      </c>
      <c r="C3481" s="19" t="s">
        <v>76</v>
      </c>
      <c r="D3481" s="62" t="str">
        <f t="shared" si="538"/>
        <v>BODYPUMP и GRIT39Весовые диски 10 кг</v>
      </c>
      <c r="E3481" s="61">
        <f>B3481*2</f>
        <v>78</v>
      </c>
      <c r="F3481" s="19">
        <f>8*12</f>
        <v>96</v>
      </c>
      <c r="G3481" s="187"/>
      <c r="K3481" s="59">
        <f t="shared" si="547"/>
        <v>2.6666666666666665</v>
      </c>
    </row>
    <row r="3482" spans="1:11" x14ac:dyDescent="0.25">
      <c r="A3482" s="19" t="s">
        <v>59</v>
      </c>
      <c r="B3482" s="20">
        <v>39</v>
      </c>
      <c r="C3482" s="19" t="s">
        <v>81</v>
      </c>
      <c r="D3482" s="62" t="str">
        <f t="shared" si="538"/>
        <v xml:space="preserve">BODYPUMP и GRIT39Степперы SMARTSTEP (и 4 подставки) x 1 на человека </v>
      </c>
      <c r="E3482" s="61">
        <f>B3482</f>
        <v>39</v>
      </c>
      <c r="F3482" s="19">
        <f>F3474</f>
        <v>48</v>
      </c>
      <c r="G3482" s="111"/>
    </row>
    <row r="3483" spans="1:11" s="10" customFormat="1" x14ac:dyDescent="0.25">
      <c r="A3483" s="19" t="s">
        <v>59</v>
      </c>
      <c r="B3483" s="20">
        <v>39</v>
      </c>
      <c r="C3483" s="21" t="s">
        <v>80</v>
      </c>
      <c r="D3483" s="62" t="str">
        <f t="shared" si="538"/>
        <v>BODYPUMP и GRIT39Коврики MBX MAT</v>
      </c>
      <c r="E3483" s="92">
        <f>B3483</f>
        <v>39</v>
      </c>
      <c r="F3483" s="21">
        <f>F3474</f>
        <v>48</v>
      </c>
      <c r="G3483" s="29" t="s">
        <v>5</v>
      </c>
      <c r="H3483" s="11"/>
      <c r="I3483" s="11"/>
      <c r="J3483" s="34"/>
    </row>
    <row r="3484" spans="1:11" s="5" customFormat="1" x14ac:dyDescent="0.25">
      <c r="A3484" s="19" t="s">
        <v>59</v>
      </c>
      <c r="B3484" s="20">
        <v>39</v>
      </c>
      <c r="C3484" s="23" t="s">
        <v>88</v>
      </c>
      <c r="D3484" s="62" t="str">
        <f t="shared" si="538"/>
        <v>BODYPUMP и GRIT39Держатели ковриков MBX MAT RACK</v>
      </c>
      <c r="E3484" s="93">
        <v>1</v>
      </c>
      <c r="F3484" s="23">
        <v>1</v>
      </c>
      <c r="G3484" s="30"/>
      <c r="H3484" s="6"/>
      <c r="I3484" s="6"/>
      <c r="J3484" s="37"/>
    </row>
    <row r="3485" spans="1:11" x14ac:dyDescent="0.25">
      <c r="A3485" s="19" t="s">
        <v>59</v>
      </c>
      <c r="B3485" s="20">
        <v>38</v>
      </c>
      <c r="C3485" s="19" t="s">
        <v>83</v>
      </c>
      <c r="D3485" s="62" t="str">
        <f t="shared" si="538"/>
        <v>BODYPUMP и GRIT38Грифы SMARTBAR</v>
      </c>
      <c r="E3485" s="61">
        <f>B3485</f>
        <v>38</v>
      </c>
      <c r="F3485" s="19">
        <v>48</v>
      </c>
      <c r="G3485" s="187" t="s">
        <v>28</v>
      </c>
      <c r="H3485" s="8" t="s">
        <v>11</v>
      </c>
      <c r="I3485" s="4" t="s">
        <v>7</v>
      </c>
      <c r="J3485" s="35" t="s">
        <v>8</v>
      </c>
    </row>
    <row r="3486" spans="1:11" x14ac:dyDescent="0.25">
      <c r="A3486" s="19" t="s">
        <v>59</v>
      </c>
      <c r="B3486" s="20">
        <v>38</v>
      </c>
      <c r="C3486" s="19" t="s">
        <v>3</v>
      </c>
      <c r="D3486" s="62" t="str">
        <f t="shared" ref="D3486:D3549" si="549">A3486&amp;B3486&amp;C3486</f>
        <v>BODYPUMP и GRIT38WEIGHT SETS</v>
      </c>
      <c r="E3486" s="61">
        <f>B3486</f>
        <v>38</v>
      </c>
      <c r="F3486" s="19">
        <v>48</v>
      </c>
      <c r="G3486" s="187"/>
      <c r="H3486" s="8" t="s">
        <v>10</v>
      </c>
      <c r="I3486" s="4" t="s">
        <v>7</v>
      </c>
      <c r="J3486" s="8" t="s">
        <v>12</v>
      </c>
    </row>
    <row r="3487" spans="1:11" x14ac:dyDescent="0.25">
      <c r="A3487" s="19" t="s">
        <v>59</v>
      </c>
      <c r="B3487" s="20">
        <v>38</v>
      </c>
      <c r="C3487" s="19" t="s">
        <v>70</v>
      </c>
      <c r="D3487" s="62" t="str">
        <f t="shared" si="549"/>
        <v>BODYPUMP и GRIT38Стойки</v>
      </c>
      <c r="E3487" s="61">
        <v>4</v>
      </c>
      <c r="F3487" s="19">
        <v>4</v>
      </c>
      <c r="G3487" s="187"/>
      <c r="H3487" s="8" t="s">
        <v>9</v>
      </c>
      <c r="I3487" s="4" t="s">
        <v>7</v>
      </c>
      <c r="J3487" s="35" t="s">
        <v>9</v>
      </c>
    </row>
    <row r="3488" spans="1:11" x14ac:dyDescent="0.25">
      <c r="A3488" s="19" t="s">
        <v>59</v>
      </c>
      <c r="B3488" s="20">
        <v>38</v>
      </c>
      <c r="C3488" s="19" t="s">
        <v>71</v>
      </c>
      <c r="D3488" s="62" t="str">
        <f t="shared" si="549"/>
        <v>BODYPUMP и GRIT38Дополнительные весовые диски 1 кг</v>
      </c>
      <c r="E3488" s="61">
        <v>0</v>
      </c>
      <c r="F3488" s="19">
        <v>0</v>
      </c>
      <c r="G3488" s="187"/>
      <c r="H3488" s="4" t="s">
        <v>10</v>
      </c>
      <c r="I3488" s="4" t="s">
        <v>11</v>
      </c>
      <c r="J3488" s="36" t="s">
        <v>10</v>
      </c>
      <c r="K3488" s="59">
        <f>F3488/$F$761</f>
        <v>0</v>
      </c>
    </row>
    <row r="3489" spans="1:11" x14ac:dyDescent="0.25">
      <c r="A3489" s="19" t="s">
        <v>59</v>
      </c>
      <c r="B3489" s="20">
        <v>38</v>
      </c>
      <c r="C3489" s="19" t="s">
        <v>72</v>
      </c>
      <c r="D3489" s="62" t="str">
        <f t="shared" si="549"/>
        <v>BODYPUMP и GRIT38Дополнительные весовые диски 2,5 кг</v>
      </c>
      <c r="E3489" s="61">
        <f>B3489</f>
        <v>38</v>
      </c>
      <c r="F3489" s="19">
        <f>12*4</f>
        <v>48</v>
      </c>
      <c r="G3489" s="187"/>
      <c r="H3489" s="9" t="s">
        <v>17</v>
      </c>
      <c r="K3489" s="59">
        <f t="shared" ref="K3489:K3493" si="550">F3489/$F$761</f>
        <v>1.3333333333333333</v>
      </c>
    </row>
    <row r="3490" spans="1:11" x14ac:dyDescent="0.25">
      <c r="A3490" s="19" t="s">
        <v>59</v>
      </c>
      <c r="B3490" s="20">
        <v>38</v>
      </c>
      <c r="C3490" s="19" t="s">
        <v>74</v>
      </c>
      <c r="D3490" s="62" t="str">
        <f t="shared" si="549"/>
        <v>BODYPUMP и GRIT38Весовые диски 3,7 кг</v>
      </c>
      <c r="E3490" s="61">
        <f t="shared" ref="E3490:E3492" si="551">B3490</f>
        <v>38</v>
      </c>
      <c r="F3490" s="19">
        <f>12*4</f>
        <v>48</v>
      </c>
      <c r="G3490" s="187"/>
      <c r="K3490" s="59">
        <f t="shared" si="550"/>
        <v>1.3333333333333333</v>
      </c>
    </row>
    <row r="3491" spans="1:11" x14ac:dyDescent="0.25">
      <c r="A3491" s="19" t="s">
        <v>59</v>
      </c>
      <c r="B3491" s="20">
        <v>38</v>
      </c>
      <c r="C3491" s="19" t="s">
        <v>73</v>
      </c>
      <c r="D3491" s="62" t="str">
        <f t="shared" si="549"/>
        <v>BODYPUMP и GRIT38Дополнительные весовые диски 5 кг</v>
      </c>
      <c r="E3491" s="61">
        <f t="shared" si="551"/>
        <v>38</v>
      </c>
      <c r="F3491" s="19">
        <f>12*4</f>
        <v>48</v>
      </c>
      <c r="G3491" s="187"/>
      <c r="K3491" s="59">
        <f t="shared" si="550"/>
        <v>1.3333333333333333</v>
      </c>
    </row>
    <row r="3492" spans="1:11" x14ac:dyDescent="0.25">
      <c r="A3492" s="19" t="s">
        <v>59</v>
      </c>
      <c r="B3492" s="20">
        <v>38</v>
      </c>
      <c r="C3492" s="19" t="s">
        <v>75</v>
      </c>
      <c r="D3492" s="62" t="str">
        <f t="shared" si="549"/>
        <v>BODYPUMP и GRIT38Весовые диски 7,5 кг</v>
      </c>
      <c r="E3492" s="61">
        <f t="shared" si="551"/>
        <v>38</v>
      </c>
      <c r="F3492" s="19">
        <f>12*4</f>
        <v>48</v>
      </c>
      <c r="G3492" s="187"/>
      <c r="K3492" s="59">
        <f t="shared" si="550"/>
        <v>1.3333333333333333</v>
      </c>
    </row>
    <row r="3493" spans="1:11" x14ac:dyDescent="0.25">
      <c r="A3493" s="19" t="s">
        <v>59</v>
      </c>
      <c r="B3493" s="20">
        <v>38</v>
      </c>
      <c r="C3493" s="19" t="s">
        <v>76</v>
      </c>
      <c r="D3493" s="62" t="str">
        <f t="shared" si="549"/>
        <v>BODYPUMP и GRIT38Весовые диски 10 кг</v>
      </c>
      <c r="E3493" s="61">
        <f>B3493*2</f>
        <v>76</v>
      </c>
      <c r="F3493" s="19">
        <f>8*12</f>
        <v>96</v>
      </c>
      <c r="G3493" s="187"/>
      <c r="K3493" s="59">
        <f t="shared" si="550"/>
        <v>2.6666666666666665</v>
      </c>
    </row>
    <row r="3494" spans="1:11" x14ac:dyDescent="0.25">
      <c r="A3494" s="19" t="s">
        <v>59</v>
      </c>
      <c r="B3494" s="20">
        <v>38</v>
      </c>
      <c r="C3494" s="19" t="s">
        <v>81</v>
      </c>
      <c r="D3494" s="62" t="str">
        <f t="shared" si="549"/>
        <v xml:space="preserve">BODYPUMP и GRIT38Степперы SMARTSTEP (и 4 подставки) x 1 на человека </v>
      </c>
      <c r="E3494" s="61">
        <f>B3494</f>
        <v>38</v>
      </c>
      <c r="F3494" s="19">
        <f>F3486</f>
        <v>48</v>
      </c>
      <c r="G3494" s="111"/>
    </row>
    <row r="3495" spans="1:11" s="10" customFormat="1" x14ac:dyDescent="0.25">
      <c r="A3495" s="19" t="s">
        <v>59</v>
      </c>
      <c r="B3495" s="20">
        <v>38</v>
      </c>
      <c r="C3495" s="21" t="s">
        <v>80</v>
      </c>
      <c r="D3495" s="62" t="str">
        <f t="shared" si="549"/>
        <v>BODYPUMP и GRIT38Коврики MBX MAT</v>
      </c>
      <c r="E3495" s="92">
        <f>B3495</f>
        <v>38</v>
      </c>
      <c r="F3495" s="21">
        <f>F3486</f>
        <v>48</v>
      </c>
      <c r="G3495" s="29" t="s">
        <v>5</v>
      </c>
      <c r="H3495" s="11"/>
      <c r="I3495" s="11"/>
      <c r="J3495" s="34"/>
    </row>
    <row r="3496" spans="1:11" s="5" customFormat="1" x14ac:dyDescent="0.25">
      <c r="A3496" s="19" t="s">
        <v>59</v>
      </c>
      <c r="B3496" s="20">
        <v>38</v>
      </c>
      <c r="C3496" s="23" t="s">
        <v>88</v>
      </c>
      <c r="D3496" s="62" t="str">
        <f t="shared" si="549"/>
        <v>BODYPUMP и GRIT38Держатели ковриков MBX MAT RACK</v>
      </c>
      <c r="E3496" s="93">
        <v>1</v>
      </c>
      <c r="F3496" s="23">
        <v>1</v>
      </c>
      <c r="G3496" s="30"/>
      <c r="H3496" s="6"/>
      <c r="I3496" s="6"/>
      <c r="J3496" s="37"/>
    </row>
    <row r="3497" spans="1:11" x14ac:dyDescent="0.25">
      <c r="A3497" s="19" t="s">
        <v>59</v>
      </c>
      <c r="B3497" s="20">
        <v>37</v>
      </c>
      <c r="C3497" s="19" t="s">
        <v>83</v>
      </c>
      <c r="D3497" s="62" t="str">
        <f t="shared" si="549"/>
        <v>BODYPUMP и GRIT37Грифы SMARTBAR</v>
      </c>
      <c r="E3497" s="61">
        <f>B3497</f>
        <v>37</v>
      </c>
      <c r="F3497" s="19">
        <v>48</v>
      </c>
      <c r="G3497" s="187" t="s">
        <v>28</v>
      </c>
      <c r="H3497" s="8" t="s">
        <v>11</v>
      </c>
      <c r="I3497" s="4" t="s">
        <v>7</v>
      </c>
      <c r="J3497" s="35" t="s">
        <v>8</v>
      </c>
    </row>
    <row r="3498" spans="1:11" x14ac:dyDescent="0.25">
      <c r="A3498" s="19" t="s">
        <v>59</v>
      </c>
      <c r="B3498" s="20">
        <v>37</v>
      </c>
      <c r="C3498" s="19" t="s">
        <v>3</v>
      </c>
      <c r="D3498" s="62" t="str">
        <f t="shared" si="549"/>
        <v>BODYPUMP и GRIT37WEIGHT SETS</v>
      </c>
      <c r="E3498" s="61">
        <f>B3498</f>
        <v>37</v>
      </c>
      <c r="F3498" s="19">
        <v>48</v>
      </c>
      <c r="G3498" s="187"/>
      <c r="H3498" s="8" t="s">
        <v>10</v>
      </c>
      <c r="I3498" s="4" t="s">
        <v>7</v>
      </c>
      <c r="J3498" s="8" t="s">
        <v>12</v>
      </c>
    </row>
    <row r="3499" spans="1:11" x14ac:dyDescent="0.25">
      <c r="A3499" s="19" t="s">
        <v>59</v>
      </c>
      <c r="B3499" s="20">
        <v>37</v>
      </c>
      <c r="C3499" s="19" t="s">
        <v>70</v>
      </c>
      <c r="D3499" s="62" t="str">
        <f t="shared" si="549"/>
        <v>BODYPUMP и GRIT37Стойки</v>
      </c>
      <c r="E3499" s="61">
        <v>4</v>
      </c>
      <c r="F3499" s="19">
        <v>4</v>
      </c>
      <c r="G3499" s="187"/>
      <c r="H3499" s="8" t="s">
        <v>9</v>
      </c>
      <c r="I3499" s="4" t="s">
        <v>7</v>
      </c>
      <c r="J3499" s="35" t="s">
        <v>9</v>
      </c>
    </row>
    <row r="3500" spans="1:11" x14ac:dyDescent="0.25">
      <c r="A3500" s="19" t="s">
        <v>59</v>
      </c>
      <c r="B3500" s="20">
        <v>37</v>
      </c>
      <c r="C3500" s="19" t="s">
        <v>71</v>
      </c>
      <c r="D3500" s="62" t="str">
        <f t="shared" si="549"/>
        <v>BODYPUMP и GRIT37Дополнительные весовые диски 1 кг</v>
      </c>
      <c r="E3500" s="61">
        <v>0</v>
      </c>
      <c r="F3500" s="19">
        <v>0</v>
      </c>
      <c r="G3500" s="187"/>
      <c r="H3500" s="4" t="s">
        <v>10</v>
      </c>
      <c r="I3500" s="4" t="s">
        <v>11</v>
      </c>
      <c r="J3500" s="36" t="s">
        <v>10</v>
      </c>
      <c r="K3500" s="59">
        <f>F3500/$F$761</f>
        <v>0</v>
      </c>
    </row>
    <row r="3501" spans="1:11" x14ac:dyDescent="0.25">
      <c r="A3501" s="19" t="s">
        <v>59</v>
      </c>
      <c r="B3501" s="20">
        <v>37</v>
      </c>
      <c r="C3501" s="19" t="s">
        <v>72</v>
      </c>
      <c r="D3501" s="62" t="str">
        <f t="shared" si="549"/>
        <v>BODYPUMP и GRIT37Дополнительные весовые диски 2,5 кг</v>
      </c>
      <c r="E3501" s="61">
        <f>B3501</f>
        <v>37</v>
      </c>
      <c r="F3501" s="19">
        <f>12*4</f>
        <v>48</v>
      </c>
      <c r="G3501" s="187"/>
      <c r="H3501" s="9" t="s">
        <v>17</v>
      </c>
      <c r="K3501" s="59">
        <f t="shared" ref="K3501:K3505" si="552">F3501/$F$761</f>
        <v>1.3333333333333333</v>
      </c>
    </row>
    <row r="3502" spans="1:11" x14ac:dyDescent="0.25">
      <c r="A3502" s="19" t="s">
        <v>59</v>
      </c>
      <c r="B3502" s="20">
        <v>37</v>
      </c>
      <c r="C3502" s="19" t="s">
        <v>74</v>
      </c>
      <c r="D3502" s="62" t="str">
        <f t="shared" si="549"/>
        <v>BODYPUMP и GRIT37Весовые диски 3,7 кг</v>
      </c>
      <c r="E3502" s="61">
        <f t="shared" ref="E3502:E3504" si="553">B3502</f>
        <v>37</v>
      </c>
      <c r="F3502" s="19">
        <f>12*4</f>
        <v>48</v>
      </c>
      <c r="G3502" s="187"/>
      <c r="K3502" s="59">
        <f t="shared" si="552"/>
        <v>1.3333333333333333</v>
      </c>
    </row>
    <row r="3503" spans="1:11" x14ac:dyDescent="0.25">
      <c r="A3503" s="19" t="s">
        <v>59</v>
      </c>
      <c r="B3503" s="20">
        <v>37</v>
      </c>
      <c r="C3503" s="19" t="s">
        <v>73</v>
      </c>
      <c r="D3503" s="62" t="str">
        <f t="shared" si="549"/>
        <v>BODYPUMP и GRIT37Дополнительные весовые диски 5 кг</v>
      </c>
      <c r="E3503" s="61">
        <f t="shared" si="553"/>
        <v>37</v>
      </c>
      <c r="F3503" s="19">
        <f>12*4</f>
        <v>48</v>
      </c>
      <c r="G3503" s="187"/>
      <c r="K3503" s="59">
        <f t="shared" si="552"/>
        <v>1.3333333333333333</v>
      </c>
    </row>
    <row r="3504" spans="1:11" x14ac:dyDescent="0.25">
      <c r="A3504" s="19" t="s">
        <v>59</v>
      </c>
      <c r="B3504" s="20">
        <v>37</v>
      </c>
      <c r="C3504" s="19" t="s">
        <v>75</v>
      </c>
      <c r="D3504" s="62" t="str">
        <f t="shared" si="549"/>
        <v>BODYPUMP и GRIT37Весовые диски 7,5 кг</v>
      </c>
      <c r="E3504" s="61">
        <f t="shared" si="553"/>
        <v>37</v>
      </c>
      <c r="F3504" s="19">
        <f>12*4</f>
        <v>48</v>
      </c>
      <c r="G3504" s="187"/>
      <c r="K3504" s="59">
        <f t="shared" si="552"/>
        <v>1.3333333333333333</v>
      </c>
    </row>
    <row r="3505" spans="1:11" x14ac:dyDescent="0.25">
      <c r="A3505" s="19" t="s">
        <v>59</v>
      </c>
      <c r="B3505" s="20">
        <v>37</v>
      </c>
      <c r="C3505" s="19" t="s">
        <v>76</v>
      </c>
      <c r="D3505" s="62" t="str">
        <f t="shared" si="549"/>
        <v>BODYPUMP и GRIT37Весовые диски 10 кг</v>
      </c>
      <c r="E3505" s="61">
        <f>B3505*2</f>
        <v>74</v>
      </c>
      <c r="F3505" s="19">
        <f>8*12</f>
        <v>96</v>
      </c>
      <c r="G3505" s="187"/>
      <c r="K3505" s="59">
        <f t="shared" si="552"/>
        <v>2.6666666666666665</v>
      </c>
    </row>
    <row r="3506" spans="1:11" x14ac:dyDescent="0.25">
      <c r="A3506" s="19" t="s">
        <v>59</v>
      </c>
      <c r="B3506" s="20">
        <v>37</v>
      </c>
      <c r="C3506" s="19" t="s">
        <v>81</v>
      </c>
      <c r="D3506" s="62" t="str">
        <f t="shared" si="549"/>
        <v xml:space="preserve">BODYPUMP и GRIT37Степперы SMARTSTEP (и 4 подставки) x 1 на человека </v>
      </c>
      <c r="E3506" s="61">
        <f>B3506</f>
        <v>37</v>
      </c>
      <c r="F3506" s="19">
        <f>F3498</f>
        <v>48</v>
      </c>
      <c r="G3506" s="111"/>
    </row>
    <row r="3507" spans="1:11" s="10" customFormat="1" x14ac:dyDescent="0.25">
      <c r="A3507" s="19" t="s">
        <v>59</v>
      </c>
      <c r="B3507" s="20">
        <v>37</v>
      </c>
      <c r="C3507" s="21" t="s">
        <v>80</v>
      </c>
      <c r="D3507" s="62" t="str">
        <f t="shared" si="549"/>
        <v>BODYPUMP и GRIT37Коврики MBX MAT</v>
      </c>
      <c r="E3507" s="92">
        <f>B3507</f>
        <v>37</v>
      </c>
      <c r="F3507" s="21">
        <f>F3498</f>
        <v>48</v>
      </c>
      <c r="G3507" s="29" t="s">
        <v>5</v>
      </c>
      <c r="H3507" s="11"/>
      <c r="I3507" s="11"/>
      <c r="J3507" s="34"/>
    </row>
    <row r="3508" spans="1:11" s="5" customFormat="1" x14ac:dyDescent="0.25">
      <c r="A3508" s="19" t="s">
        <v>59</v>
      </c>
      <c r="B3508" s="20">
        <v>37</v>
      </c>
      <c r="C3508" s="23" t="s">
        <v>88</v>
      </c>
      <c r="D3508" s="62" t="str">
        <f t="shared" si="549"/>
        <v>BODYPUMP и GRIT37Держатели ковриков MBX MAT RACK</v>
      </c>
      <c r="E3508" s="93">
        <v>1</v>
      </c>
      <c r="F3508" s="23">
        <v>1</v>
      </c>
      <c r="G3508" s="30"/>
      <c r="H3508" s="6"/>
      <c r="I3508" s="6"/>
      <c r="J3508" s="37"/>
    </row>
    <row r="3509" spans="1:11" x14ac:dyDescent="0.25">
      <c r="A3509" s="19" t="s">
        <v>59</v>
      </c>
      <c r="B3509" s="20">
        <v>60</v>
      </c>
      <c r="C3509" s="19" t="s">
        <v>83</v>
      </c>
      <c r="D3509" s="62" t="str">
        <f t="shared" si="549"/>
        <v>BODYPUMP и GRIT60Грифы SMARTBAR</v>
      </c>
      <c r="E3509" s="61">
        <f>B3509</f>
        <v>60</v>
      </c>
      <c r="F3509" s="19">
        <v>60</v>
      </c>
      <c r="G3509" s="187" t="s">
        <v>28</v>
      </c>
      <c r="H3509" s="8" t="s">
        <v>11</v>
      </c>
      <c r="I3509" s="4" t="s">
        <v>7</v>
      </c>
      <c r="J3509" s="35" t="s">
        <v>8</v>
      </c>
    </row>
    <row r="3510" spans="1:11" x14ac:dyDescent="0.25">
      <c r="A3510" s="19" t="s">
        <v>59</v>
      </c>
      <c r="B3510" s="20">
        <v>60</v>
      </c>
      <c r="C3510" s="19" t="s">
        <v>3</v>
      </c>
      <c r="D3510" s="62" t="str">
        <f t="shared" si="549"/>
        <v>BODYPUMP и GRIT60WEIGHT SETS</v>
      </c>
      <c r="E3510" s="61">
        <f>B3510</f>
        <v>60</v>
      </c>
      <c r="F3510" s="19">
        <v>60</v>
      </c>
      <c r="G3510" s="187"/>
      <c r="H3510" s="8" t="s">
        <v>10</v>
      </c>
      <c r="I3510" s="4" t="s">
        <v>7</v>
      </c>
      <c r="J3510" s="8" t="s">
        <v>12</v>
      </c>
    </row>
    <row r="3511" spans="1:11" x14ac:dyDescent="0.25">
      <c r="A3511" s="19" t="s">
        <v>59</v>
      </c>
      <c r="B3511" s="20">
        <v>60</v>
      </c>
      <c r="C3511" s="19" t="s">
        <v>70</v>
      </c>
      <c r="D3511" s="62" t="str">
        <f t="shared" si="549"/>
        <v>BODYPUMP и GRIT60Стойки</v>
      </c>
      <c r="E3511" s="61">
        <v>5</v>
      </c>
      <c r="F3511" s="19">
        <v>5</v>
      </c>
      <c r="G3511" s="187"/>
      <c r="H3511" s="8" t="s">
        <v>9</v>
      </c>
      <c r="I3511" s="4" t="s">
        <v>7</v>
      </c>
      <c r="J3511" s="35" t="s">
        <v>9</v>
      </c>
    </row>
    <row r="3512" spans="1:11" x14ac:dyDescent="0.25">
      <c r="A3512" s="19" t="s">
        <v>59</v>
      </c>
      <c r="B3512" s="20">
        <v>60</v>
      </c>
      <c r="C3512" s="19" t="s">
        <v>71</v>
      </c>
      <c r="D3512" s="62" t="str">
        <f t="shared" si="549"/>
        <v>BODYPUMP и GRIT60Дополнительные весовые диски 1 кг</v>
      </c>
      <c r="E3512" s="61">
        <v>0</v>
      </c>
      <c r="F3512" s="19">
        <v>0</v>
      </c>
      <c r="G3512" s="187"/>
      <c r="H3512" s="4" t="s">
        <v>10</v>
      </c>
      <c r="I3512" s="4" t="s">
        <v>11</v>
      </c>
      <c r="J3512" s="36" t="s">
        <v>10</v>
      </c>
      <c r="K3512" s="59">
        <f>F3512/$F$761</f>
        <v>0</v>
      </c>
    </row>
    <row r="3513" spans="1:11" x14ac:dyDescent="0.25">
      <c r="A3513" s="19" t="s">
        <v>59</v>
      </c>
      <c r="B3513" s="20">
        <v>60</v>
      </c>
      <c r="C3513" s="19" t="s">
        <v>72</v>
      </c>
      <c r="D3513" s="62" t="str">
        <f t="shared" si="549"/>
        <v>BODYPUMP и GRIT60Дополнительные весовые диски 2,5 кг</v>
      </c>
      <c r="E3513" s="61">
        <f>B3513</f>
        <v>60</v>
      </c>
      <c r="F3513" s="19">
        <f>12*5</f>
        <v>60</v>
      </c>
      <c r="G3513" s="187"/>
      <c r="H3513" s="9" t="s">
        <v>17</v>
      </c>
      <c r="K3513" s="59">
        <f t="shared" ref="K3513:K3517" si="554">F3513/$F$761</f>
        <v>1.6666666666666667</v>
      </c>
    </row>
    <row r="3514" spans="1:11" x14ac:dyDescent="0.25">
      <c r="A3514" s="19" t="s">
        <v>59</v>
      </c>
      <c r="B3514" s="20">
        <v>60</v>
      </c>
      <c r="C3514" s="19" t="s">
        <v>74</v>
      </c>
      <c r="D3514" s="62" t="str">
        <f t="shared" si="549"/>
        <v>BODYPUMP и GRIT60Весовые диски 3,7 кг</v>
      </c>
      <c r="E3514" s="61">
        <f t="shared" ref="E3514:E3516" si="555">B3514</f>
        <v>60</v>
      </c>
      <c r="F3514" s="19">
        <f>12*5</f>
        <v>60</v>
      </c>
      <c r="G3514" s="187"/>
      <c r="K3514" s="59">
        <f t="shared" si="554"/>
        <v>1.6666666666666667</v>
      </c>
    </row>
    <row r="3515" spans="1:11" x14ac:dyDescent="0.25">
      <c r="A3515" s="19" t="s">
        <v>59</v>
      </c>
      <c r="B3515" s="20">
        <v>60</v>
      </c>
      <c r="C3515" s="19" t="s">
        <v>73</v>
      </c>
      <c r="D3515" s="62" t="str">
        <f t="shared" si="549"/>
        <v>BODYPUMP и GRIT60Дополнительные весовые диски 5 кг</v>
      </c>
      <c r="E3515" s="61">
        <f t="shared" si="555"/>
        <v>60</v>
      </c>
      <c r="F3515" s="19">
        <f>12*5</f>
        <v>60</v>
      </c>
      <c r="G3515" s="187"/>
      <c r="K3515" s="59">
        <f t="shared" si="554"/>
        <v>1.6666666666666667</v>
      </c>
    </row>
    <row r="3516" spans="1:11" x14ac:dyDescent="0.25">
      <c r="A3516" s="19" t="s">
        <v>59</v>
      </c>
      <c r="B3516" s="20">
        <v>60</v>
      </c>
      <c r="C3516" s="19" t="s">
        <v>75</v>
      </c>
      <c r="D3516" s="62" t="str">
        <f t="shared" si="549"/>
        <v>BODYPUMP и GRIT60Весовые диски 7,5 кг</v>
      </c>
      <c r="E3516" s="61">
        <f t="shared" si="555"/>
        <v>60</v>
      </c>
      <c r="F3516" s="19">
        <f>12*5</f>
        <v>60</v>
      </c>
      <c r="G3516" s="187"/>
      <c r="K3516" s="59">
        <f t="shared" si="554"/>
        <v>1.6666666666666667</v>
      </c>
    </row>
    <row r="3517" spans="1:11" x14ac:dyDescent="0.25">
      <c r="A3517" s="19" t="s">
        <v>59</v>
      </c>
      <c r="B3517" s="20">
        <v>60</v>
      </c>
      <c r="C3517" s="19" t="s">
        <v>76</v>
      </c>
      <c r="D3517" s="62" t="str">
        <f t="shared" si="549"/>
        <v>BODYPUMP и GRIT60Весовые диски 10 кг</v>
      </c>
      <c r="E3517" s="61">
        <f>B3517*2</f>
        <v>120</v>
      </c>
      <c r="F3517" s="19">
        <f>10*12</f>
        <v>120</v>
      </c>
      <c r="G3517" s="187"/>
      <c r="K3517" s="59">
        <f t="shared" si="554"/>
        <v>3.3333333333333335</v>
      </c>
    </row>
    <row r="3518" spans="1:11" x14ac:dyDescent="0.25">
      <c r="A3518" s="19" t="s">
        <v>59</v>
      </c>
      <c r="B3518" s="20">
        <v>60</v>
      </c>
      <c r="C3518" s="19" t="s">
        <v>81</v>
      </c>
      <c r="D3518" s="62" t="str">
        <f t="shared" si="549"/>
        <v xml:space="preserve">BODYPUMP и GRIT60Степперы SMARTSTEP (и 4 подставки) x 1 на человека </v>
      </c>
      <c r="E3518" s="61">
        <f>B3518</f>
        <v>60</v>
      </c>
      <c r="F3518" s="19">
        <f>F3510</f>
        <v>60</v>
      </c>
      <c r="G3518" s="111"/>
    </row>
    <row r="3519" spans="1:11" s="10" customFormat="1" x14ac:dyDescent="0.25">
      <c r="A3519" s="19" t="s">
        <v>59</v>
      </c>
      <c r="B3519" s="20">
        <v>60</v>
      </c>
      <c r="C3519" s="21" t="s">
        <v>80</v>
      </c>
      <c r="D3519" s="62" t="str">
        <f t="shared" si="549"/>
        <v>BODYPUMP и GRIT60Коврики MBX MAT</v>
      </c>
      <c r="E3519" s="92">
        <f>B3519</f>
        <v>60</v>
      </c>
      <c r="F3519" s="21">
        <f>F3510</f>
        <v>60</v>
      </c>
      <c r="G3519" s="29" t="s">
        <v>5</v>
      </c>
      <c r="H3519" s="11"/>
      <c r="I3519" s="11"/>
      <c r="J3519" s="34"/>
    </row>
    <row r="3520" spans="1:11" s="5" customFormat="1" x14ac:dyDescent="0.25">
      <c r="A3520" s="19" t="s">
        <v>59</v>
      </c>
      <c r="B3520" s="20">
        <v>60</v>
      </c>
      <c r="C3520" s="23" t="s">
        <v>88</v>
      </c>
      <c r="D3520" s="62" t="str">
        <f t="shared" si="549"/>
        <v>BODYPUMP и GRIT60Держатели ковриков MBX MAT RACK</v>
      </c>
      <c r="E3520" s="93">
        <v>1</v>
      </c>
      <c r="F3520" s="23">
        <v>1</v>
      </c>
      <c r="G3520" s="30"/>
      <c r="H3520" s="6"/>
      <c r="I3520" s="6"/>
      <c r="J3520" s="37"/>
    </row>
    <row r="3521" spans="1:11" x14ac:dyDescent="0.25">
      <c r="A3521" s="19" t="s">
        <v>59</v>
      </c>
      <c r="B3521" s="20">
        <v>59</v>
      </c>
      <c r="C3521" s="19" t="s">
        <v>83</v>
      </c>
      <c r="D3521" s="62" t="str">
        <f t="shared" si="549"/>
        <v>BODYPUMP и GRIT59Грифы SMARTBAR</v>
      </c>
      <c r="E3521" s="61">
        <f>B3521</f>
        <v>59</v>
      </c>
      <c r="F3521" s="19">
        <v>60</v>
      </c>
      <c r="G3521" s="187" t="s">
        <v>28</v>
      </c>
      <c r="H3521" s="8" t="s">
        <v>11</v>
      </c>
      <c r="I3521" s="4" t="s">
        <v>7</v>
      </c>
      <c r="J3521" s="35" t="s">
        <v>8</v>
      </c>
    </row>
    <row r="3522" spans="1:11" x14ac:dyDescent="0.25">
      <c r="A3522" s="19" t="s">
        <v>59</v>
      </c>
      <c r="B3522" s="20">
        <v>59</v>
      </c>
      <c r="C3522" s="19" t="s">
        <v>3</v>
      </c>
      <c r="D3522" s="62" t="str">
        <f t="shared" si="549"/>
        <v>BODYPUMP и GRIT59WEIGHT SETS</v>
      </c>
      <c r="E3522" s="61">
        <f>B3522</f>
        <v>59</v>
      </c>
      <c r="F3522" s="19">
        <v>60</v>
      </c>
      <c r="G3522" s="187"/>
      <c r="H3522" s="8" t="s">
        <v>10</v>
      </c>
      <c r="I3522" s="4" t="s">
        <v>7</v>
      </c>
      <c r="J3522" s="8" t="s">
        <v>12</v>
      </c>
    </row>
    <row r="3523" spans="1:11" x14ac:dyDescent="0.25">
      <c r="A3523" s="19" t="s">
        <v>59</v>
      </c>
      <c r="B3523" s="20">
        <v>59</v>
      </c>
      <c r="C3523" s="19" t="s">
        <v>70</v>
      </c>
      <c r="D3523" s="62" t="str">
        <f t="shared" si="549"/>
        <v>BODYPUMP и GRIT59Стойки</v>
      </c>
      <c r="E3523" s="61">
        <v>5</v>
      </c>
      <c r="F3523" s="19">
        <v>5</v>
      </c>
      <c r="G3523" s="187"/>
      <c r="H3523" s="8" t="s">
        <v>9</v>
      </c>
      <c r="I3523" s="4" t="s">
        <v>7</v>
      </c>
      <c r="J3523" s="35" t="s">
        <v>9</v>
      </c>
    </row>
    <row r="3524" spans="1:11" x14ac:dyDescent="0.25">
      <c r="A3524" s="19" t="s">
        <v>59</v>
      </c>
      <c r="B3524" s="20">
        <v>59</v>
      </c>
      <c r="C3524" s="19" t="s">
        <v>71</v>
      </c>
      <c r="D3524" s="62" t="str">
        <f t="shared" si="549"/>
        <v>BODYPUMP и GRIT59Дополнительные весовые диски 1 кг</v>
      </c>
      <c r="E3524" s="61">
        <v>0</v>
      </c>
      <c r="F3524" s="19">
        <v>0</v>
      </c>
      <c r="G3524" s="187"/>
      <c r="H3524" s="4" t="s">
        <v>10</v>
      </c>
      <c r="I3524" s="4" t="s">
        <v>11</v>
      </c>
      <c r="J3524" s="36" t="s">
        <v>10</v>
      </c>
      <c r="K3524" s="59">
        <f>F3524/$F$761</f>
        <v>0</v>
      </c>
    </row>
    <row r="3525" spans="1:11" x14ac:dyDescent="0.25">
      <c r="A3525" s="19" t="s">
        <v>59</v>
      </c>
      <c r="B3525" s="20">
        <v>59</v>
      </c>
      <c r="C3525" s="19" t="s">
        <v>72</v>
      </c>
      <c r="D3525" s="62" t="str">
        <f t="shared" si="549"/>
        <v>BODYPUMP и GRIT59Дополнительные весовые диски 2,5 кг</v>
      </c>
      <c r="E3525" s="61">
        <f>B3525</f>
        <v>59</v>
      </c>
      <c r="F3525" s="19">
        <f>12*5</f>
        <v>60</v>
      </c>
      <c r="G3525" s="187"/>
      <c r="H3525" s="9" t="s">
        <v>17</v>
      </c>
      <c r="K3525" s="59">
        <f t="shared" ref="K3525:K3529" si="556">F3525/$F$761</f>
        <v>1.6666666666666667</v>
      </c>
    </row>
    <row r="3526" spans="1:11" x14ac:dyDescent="0.25">
      <c r="A3526" s="19" t="s">
        <v>59</v>
      </c>
      <c r="B3526" s="20">
        <v>59</v>
      </c>
      <c r="C3526" s="19" t="s">
        <v>74</v>
      </c>
      <c r="D3526" s="62" t="str">
        <f t="shared" si="549"/>
        <v>BODYPUMP и GRIT59Весовые диски 3,7 кг</v>
      </c>
      <c r="E3526" s="61">
        <f t="shared" ref="E3526:E3528" si="557">B3526</f>
        <v>59</v>
      </c>
      <c r="F3526" s="19">
        <f>12*5</f>
        <v>60</v>
      </c>
      <c r="G3526" s="187"/>
      <c r="K3526" s="59">
        <f t="shared" si="556"/>
        <v>1.6666666666666667</v>
      </c>
    </row>
    <row r="3527" spans="1:11" x14ac:dyDescent="0.25">
      <c r="A3527" s="19" t="s">
        <v>59</v>
      </c>
      <c r="B3527" s="20">
        <v>59</v>
      </c>
      <c r="C3527" s="19" t="s">
        <v>73</v>
      </c>
      <c r="D3527" s="62" t="str">
        <f t="shared" si="549"/>
        <v>BODYPUMP и GRIT59Дополнительные весовые диски 5 кг</v>
      </c>
      <c r="E3527" s="61">
        <f t="shared" si="557"/>
        <v>59</v>
      </c>
      <c r="F3527" s="19">
        <f>12*5</f>
        <v>60</v>
      </c>
      <c r="G3527" s="187"/>
      <c r="K3527" s="59">
        <f t="shared" si="556"/>
        <v>1.6666666666666667</v>
      </c>
    </row>
    <row r="3528" spans="1:11" x14ac:dyDescent="0.25">
      <c r="A3528" s="19" t="s">
        <v>59</v>
      </c>
      <c r="B3528" s="20">
        <v>59</v>
      </c>
      <c r="C3528" s="19" t="s">
        <v>75</v>
      </c>
      <c r="D3528" s="62" t="str">
        <f t="shared" si="549"/>
        <v>BODYPUMP и GRIT59Весовые диски 7,5 кг</v>
      </c>
      <c r="E3528" s="61">
        <f t="shared" si="557"/>
        <v>59</v>
      </c>
      <c r="F3528" s="19">
        <f>12*5</f>
        <v>60</v>
      </c>
      <c r="G3528" s="187"/>
      <c r="K3528" s="59">
        <f t="shared" si="556"/>
        <v>1.6666666666666667</v>
      </c>
    </row>
    <row r="3529" spans="1:11" x14ac:dyDescent="0.25">
      <c r="A3529" s="19" t="s">
        <v>59</v>
      </c>
      <c r="B3529" s="20">
        <v>59</v>
      </c>
      <c r="C3529" s="19" t="s">
        <v>76</v>
      </c>
      <c r="D3529" s="62" t="str">
        <f t="shared" si="549"/>
        <v>BODYPUMP и GRIT59Весовые диски 10 кг</v>
      </c>
      <c r="E3529" s="61">
        <f>B3529*2</f>
        <v>118</v>
      </c>
      <c r="F3529" s="19">
        <f>10*12</f>
        <v>120</v>
      </c>
      <c r="G3529" s="187"/>
      <c r="K3529" s="59">
        <f t="shared" si="556"/>
        <v>3.3333333333333335</v>
      </c>
    </row>
    <row r="3530" spans="1:11" x14ac:dyDescent="0.25">
      <c r="A3530" s="19" t="s">
        <v>59</v>
      </c>
      <c r="B3530" s="20">
        <v>59</v>
      </c>
      <c r="C3530" s="19" t="s">
        <v>81</v>
      </c>
      <c r="D3530" s="62" t="str">
        <f t="shared" si="549"/>
        <v xml:space="preserve">BODYPUMP и GRIT59Степперы SMARTSTEP (и 4 подставки) x 1 на человека </v>
      </c>
      <c r="E3530" s="61">
        <f>B3530</f>
        <v>59</v>
      </c>
      <c r="F3530" s="19">
        <f>F3522</f>
        <v>60</v>
      </c>
      <c r="G3530" s="111"/>
    </row>
    <row r="3531" spans="1:11" s="10" customFormat="1" x14ac:dyDescent="0.25">
      <c r="A3531" s="19" t="s">
        <v>59</v>
      </c>
      <c r="B3531" s="20">
        <v>59</v>
      </c>
      <c r="C3531" s="21" t="s">
        <v>80</v>
      </c>
      <c r="D3531" s="62" t="str">
        <f t="shared" si="549"/>
        <v>BODYPUMP и GRIT59Коврики MBX MAT</v>
      </c>
      <c r="E3531" s="92">
        <f>B3531</f>
        <v>59</v>
      </c>
      <c r="F3531" s="21">
        <f>F3522</f>
        <v>60</v>
      </c>
      <c r="G3531" s="29" t="s">
        <v>5</v>
      </c>
      <c r="H3531" s="11"/>
      <c r="I3531" s="11"/>
      <c r="J3531" s="34"/>
    </row>
    <row r="3532" spans="1:11" s="5" customFormat="1" x14ac:dyDescent="0.25">
      <c r="A3532" s="19" t="s">
        <v>59</v>
      </c>
      <c r="B3532" s="20">
        <v>59</v>
      </c>
      <c r="C3532" s="23" t="s">
        <v>88</v>
      </c>
      <c r="D3532" s="62" t="str">
        <f t="shared" si="549"/>
        <v>BODYPUMP и GRIT59Держатели ковриков MBX MAT RACK</v>
      </c>
      <c r="E3532" s="93">
        <v>1</v>
      </c>
      <c r="F3532" s="23">
        <v>1</v>
      </c>
      <c r="G3532" s="30"/>
      <c r="H3532" s="6"/>
      <c r="I3532" s="6"/>
      <c r="J3532" s="37"/>
    </row>
    <row r="3533" spans="1:11" x14ac:dyDescent="0.25">
      <c r="A3533" s="19" t="s">
        <v>59</v>
      </c>
      <c r="B3533" s="20">
        <v>58</v>
      </c>
      <c r="C3533" s="19" t="s">
        <v>83</v>
      </c>
      <c r="D3533" s="62" t="str">
        <f t="shared" si="549"/>
        <v>BODYPUMP и GRIT58Грифы SMARTBAR</v>
      </c>
      <c r="E3533" s="61">
        <f>B3533</f>
        <v>58</v>
      </c>
      <c r="F3533" s="19">
        <v>60</v>
      </c>
      <c r="G3533" s="187" t="s">
        <v>28</v>
      </c>
      <c r="H3533" s="8" t="s">
        <v>11</v>
      </c>
      <c r="I3533" s="4" t="s">
        <v>7</v>
      </c>
      <c r="J3533" s="35" t="s">
        <v>8</v>
      </c>
    </row>
    <row r="3534" spans="1:11" x14ac:dyDescent="0.25">
      <c r="A3534" s="19" t="s">
        <v>59</v>
      </c>
      <c r="B3534" s="20">
        <v>58</v>
      </c>
      <c r="C3534" s="19" t="s">
        <v>3</v>
      </c>
      <c r="D3534" s="62" t="str">
        <f t="shared" si="549"/>
        <v>BODYPUMP и GRIT58WEIGHT SETS</v>
      </c>
      <c r="E3534" s="61">
        <f>B3534</f>
        <v>58</v>
      </c>
      <c r="F3534" s="19">
        <v>60</v>
      </c>
      <c r="G3534" s="187"/>
      <c r="H3534" s="8" t="s">
        <v>10</v>
      </c>
      <c r="I3534" s="4" t="s">
        <v>7</v>
      </c>
      <c r="J3534" s="8" t="s">
        <v>12</v>
      </c>
    </row>
    <row r="3535" spans="1:11" x14ac:dyDescent="0.25">
      <c r="A3535" s="19" t="s">
        <v>59</v>
      </c>
      <c r="B3535" s="20">
        <v>58</v>
      </c>
      <c r="C3535" s="19" t="s">
        <v>70</v>
      </c>
      <c r="D3535" s="62" t="str">
        <f t="shared" si="549"/>
        <v>BODYPUMP и GRIT58Стойки</v>
      </c>
      <c r="E3535" s="61">
        <v>5</v>
      </c>
      <c r="F3535" s="19">
        <v>5</v>
      </c>
      <c r="G3535" s="187"/>
      <c r="H3535" s="8" t="s">
        <v>9</v>
      </c>
      <c r="I3535" s="4" t="s">
        <v>7</v>
      </c>
      <c r="J3535" s="35" t="s">
        <v>9</v>
      </c>
    </row>
    <row r="3536" spans="1:11" x14ac:dyDescent="0.25">
      <c r="A3536" s="19" t="s">
        <v>59</v>
      </c>
      <c r="B3536" s="20">
        <v>58</v>
      </c>
      <c r="C3536" s="19" t="s">
        <v>71</v>
      </c>
      <c r="D3536" s="62" t="str">
        <f t="shared" si="549"/>
        <v>BODYPUMP и GRIT58Дополнительные весовые диски 1 кг</v>
      </c>
      <c r="E3536" s="61">
        <v>0</v>
      </c>
      <c r="F3536" s="19">
        <v>0</v>
      </c>
      <c r="G3536" s="187"/>
      <c r="H3536" s="4" t="s">
        <v>10</v>
      </c>
      <c r="I3536" s="4" t="s">
        <v>11</v>
      </c>
      <c r="J3536" s="36" t="s">
        <v>10</v>
      </c>
      <c r="K3536" s="59">
        <f>F3536/$F$761</f>
        <v>0</v>
      </c>
    </row>
    <row r="3537" spans="1:11" x14ac:dyDescent="0.25">
      <c r="A3537" s="19" t="s">
        <v>59</v>
      </c>
      <c r="B3537" s="20">
        <v>58</v>
      </c>
      <c r="C3537" s="19" t="s">
        <v>72</v>
      </c>
      <c r="D3537" s="62" t="str">
        <f t="shared" si="549"/>
        <v>BODYPUMP и GRIT58Дополнительные весовые диски 2,5 кг</v>
      </c>
      <c r="E3537" s="61">
        <f>B3537</f>
        <v>58</v>
      </c>
      <c r="F3537" s="19">
        <f>12*5</f>
        <v>60</v>
      </c>
      <c r="G3537" s="187"/>
      <c r="H3537" s="9" t="s">
        <v>17</v>
      </c>
      <c r="K3537" s="59">
        <f t="shared" ref="K3537:K3541" si="558">F3537/$F$761</f>
        <v>1.6666666666666667</v>
      </c>
    </row>
    <row r="3538" spans="1:11" x14ac:dyDescent="0.25">
      <c r="A3538" s="19" t="s">
        <v>59</v>
      </c>
      <c r="B3538" s="20">
        <v>58</v>
      </c>
      <c r="C3538" s="19" t="s">
        <v>74</v>
      </c>
      <c r="D3538" s="62" t="str">
        <f t="shared" si="549"/>
        <v>BODYPUMP и GRIT58Весовые диски 3,7 кг</v>
      </c>
      <c r="E3538" s="61">
        <f t="shared" ref="E3538:E3540" si="559">B3538</f>
        <v>58</v>
      </c>
      <c r="F3538" s="19">
        <f>12*5</f>
        <v>60</v>
      </c>
      <c r="G3538" s="187"/>
      <c r="K3538" s="59">
        <f t="shared" si="558"/>
        <v>1.6666666666666667</v>
      </c>
    </row>
    <row r="3539" spans="1:11" x14ac:dyDescent="0.25">
      <c r="A3539" s="19" t="s">
        <v>59</v>
      </c>
      <c r="B3539" s="20">
        <v>58</v>
      </c>
      <c r="C3539" s="19" t="s">
        <v>73</v>
      </c>
      <c r="D3539" s="62" t="str">
        <f t="shared" si="549"/>
        <v>BODYPUMP и GRIT58Дополнительные весовые диски 5 кг</v>
      </c>
      <c r="E3539" s="61">
        <f t="shared" si="559"/>
        <v>58</v>
      </c>
      <c r="F3539" s="19">
        <f>12*5</f>
        <v>60</v>
      </c>
      <c r="G3539" s="187"/>
      <c r="K3539" s="59">
        <f t="shared" si="558"/>
        <v>1.6666666666666667</v>
      </c>
    </row>
    <row r="3540" spans="1:11" x14ac:dyDescent="0.25">
      <c r="A3540" s="19" t="s">
        <v>59</v>
      </c>
      <c r="B3540" s="20">
        <v>58</v>
      </c>
      <c r="C3540" s="19" t="s">
        <v>75</v>
      </c>
      <c r="D3540" s="62" t="str">
        <f t="shared" si="549"/>
        <v>BODYPUMP и GRIT58Весовые диски 7,5 кг</v>
      </c>
      <c r="E3540" s="61">
        <f t="shared" si="559"/>
        <v>58</v>
      </c>
      <c r="F3540" s="19">
        <f>12*5</f>
        <v>60</v>
      </c>
      <c r="G3540" s="187"/>
      <c r="K3540" s="59">
        <f t="shared" si="558"/>
        <v>1.6666666666666667</v>
      </c>
    </row>
    <row r="3541" spans="1:11" x14ac:dyDescent="0.25">
      <c r="A3541" s="19" t="s">
        <v>59</v>
      </c>
      <c r="B3541" s="20">
        <v>58</v>
      </c>
      <c r="C3541" s="19" t="s">
        <v>76</v>
      </c>
      <c r="D3541" s="62" t="str">
        <f t="shared" si="549"/>
        <v>BODYPUMP и GRIT58Весовые диски 10 кг</v>
      </c>
      <c r="E3541" s="61">
        <f>B3541*2</f>
        <v>116</v>
      </c>
      <c r="F3541" s="19">
        <f>10*12</f>
        <v>120</v>
      </c>
      <c r="G3541" s="187"/>
      <c r="K3541" s="59">
        <f t="shared" si="558"/>
        <v>3.3333333333333335</v>
      </c>
    </row>
    <row r="3542" spans="1:11" x14ac:dyDescent="0.25">
      <c r="A3542" s="19" t="s">
        <v>59</v>
      </c>
      <c r="B3542" s="20">
        <v>58</v>
      </c>
      <c r="C3542" s="19" t="s">
        <v>81</v>
      </c>
      <c r="D3542" s="62" t="str">
        <f t="shared" si="549"/>
        <v xml:space="preserve">BODYPUMP и GRIT58Степперы SMARTSTEP (и 4 подставки) x 1 на человека </v>
      </c>
      <c r="E3542" s="61">
        <f>B3542</f>
        <v>58</v>
      </c>
      <c r="F3542" s="19">
        <f>F3534</f>
        <v>60</v>
      </c>
      <c r="G3542" s="111"/>
    </row>
    <row r="3543" spans="1:11" s="10" customFormat="1" x14ac:dyDescent="0.25">
      <c r="A3543" s="19" t="s">
        <v>59</v>
      </c>
      <c r="B3543" s="20">
        <v>58</v>
      </c>
      <c r="C3543" s="21" t="s">
        <v>80</v>
      </c>
      <c r="D3543" s="62" t="str">
        <f t="shared" si="549"/>
        <v>BODYPUMP и GRIT58Коврики MBX MAT</v>
      </c>
      <c r="E3543" s="92">
        <f>B3543</f>
        <v>58</v>
      </c>
      <c r="F3543" s="21">
        <f>F3534</f>
        <v>60</v>
      </c>
      <c r="G3543" s="29" t="s">
        <v>5</v>
      </c>
      <c r="H3543" s="11"/>
      <c r="I3543" s="11"/>
      <c r="J3543" s="34"/>
    </row>
    <row r="3544" spans="1:11" s="5" customFormat="1" x14ac:dyDescent="0.25">
      <c r="A3544" s="19" t="s">
        <v>59</v>
      </c>
      <c r="B3544" s="20">
        <v>58</v>
      </c>
      <c r="C3544" s="23" t="s">
        <v>88</v>
      </c>
      <c r="D3544" s="62" t="str">
        <f t="shared" si="549"/>
        <v>BODYPUMP и GRIT58Держатели ковриков MBX MAT RACK</v>
      </c>
      <c r="E3544" s="93">
        <v>1</v>
      </c>
      <c r="F3544" s="23">
        <v>1</v>
      </c>
      <c r="G3544" s="30"/>
      <c r="H3544" s="6"/>
      <c r="I3544" s="6"/>
      <c r="J3544" s="37"/>
    </row>
    <row r="3545" spans="1:11" x14ac:dyDescent="0.25">
      <c r="A3545" s="19" t="s">
        <v>59</v>
      </c>
      <c r="B3545" s="20">
        <v>57</v>
      </c>
      <c r="C3545" s="19" t="s">
        <v>83</v>
      </c>
      <c r="D3545" s="62" t="str">
        <f t="shared" si="549"/>
        <v>BODYPUMP и GRIT57Грифы SMARTBAR</v>
      </c>
      <c r="E3545" s="61">
        <f>B3545</f>
        <v>57</v>
      </c>
      <c r="F3545" s="19">
        <v>60</v>
      </c>
      <c r="G3545" s="187" t="s">
        <v>28</v>
      </c>
      <c r="H3545" s="8" t="s">
        <v>11</v>
      </c>
      <c r="I3545" s="4" t="s">
        <v>7</v>
      </c>
      <c r="J3545" s="35" t="s">
        <v>8</v>
      </c>
    </row>
    <row r="3546" spans="1:11" x14ac:dyDescent="0.25">
      <c r="A3546" s="19" t="s">
        <v>59</v>
      </c>
      <c r="B3546" s="20">
        <v>57</v>
      </c>
      <c r="C3546" s="19" t="s">
        <v>3</v>
      </c>
      <c r="D3546" s="62" t="str">
        <f t="shared" si="549"/>
        <v>BODYPUMP и GRIT57WEIGHT SETS</v>
      </c>
      <c r="E3546" s="61">
        <f>B3546</f>
        <v>57</v>
      </c>
      <c r="F3546" s="19">
        <v>60</v>
      </c>
      <c r="G3546" s="187"/>
      <c r="H3546" s="8" t="s">
        <v>10</v>
      </c>
      <c r="I3546" s="4" t="s">
        <v>7</v>
      </c>
      <c r="J3546" s="8" t="s">
        <v>12</v>
      </c>
    </row>
    <row r="3547" spans="1:11" x14ac:dyDescent="0.25">
      <c r="A3547" s="19" t="s">
        <v>59</v>
      </c>
      <c r="B3547" s="20">
        <v>57</v>
      </c>
      <c r="C3547" s="19" t="s">
        <v>70</v>
      </c>
      <c r="D3547" s="62" t="str">
        <f t="shared" si="549"/>
        <v>BODYPUMP и GRIT57Стойки</v>
      </c>
      <c r="E3547" s="61">
        <v>5</v>
      </c>
      <c r="F3547" s="19">
        <v>5</v>
      </c>
      <c r="G3547" s="187"/>
      <c r="H3547" s="8" t="s">
        <v>9</v>
      </c>
      <c r="I3547" s="4" t="s">
        <v>7</v>
      </c>
      <c r="J3547" s="35" t="s">
        <v>9</v>
      </c>
    </row>
    <row r="3548" spans="1:11" x14ac:dyDescent="0.25">
      <c r="A3548" s="19" t="s">
        <v>59</v>
      </c>
      <c r="B3548" s="20">
        <v>57</v>
      </c>
      <c r="C3548" s="19" t="s">
        <v>71</v>
      </c>
      <c r="D3548" s="62" t="str">
        <f t="shared" si="549"/>
        <v>BODYPUMP и GRIT57Дополнительные весовые диски 1 кг</v>
      </c>
      <c r="E3548" s="61">
        <v>0</v>
      </c>
      <c r="F3548" s="19">
        <v>0</v>
      </c>
      <c r="G3548" s="187"/>
      <c r="H3548" s="4" t="s">
        <v>10</v>
      </c>
      <c r="I3548" s="4" t="s">
        <v>11</v>
      </c>
      <c r="J3548" s="36" t="s">
        <v>10</v>
      </c>
      <c r="K3548" s="59">
        <f>F3548/$F$761</f>
        <v>0</v>
      </c>
    </row>
    <row r="3549" spans="1:11" x14ac:dyDescent="0.25">
      <c r="A3549" s="19" t="s">
        <v>59</v>
      </c>
      <c r="B3549" s="20">
        <v>57</v>
      </c>
      <c r="C3549" s="19" t="s">
        <v>72</v>
      </c>
      <c r="D3549" s="62" t="str">
        <f t="shared" si="549"/>
        <v>BODYPUMP и GRIT57Дополнительные весовые диски 2,5 кг</v>
      </c>
      <c r="E3549" s="61">
        <f>B3549</f>
        <v>57</v>
      </c>
      <c r="F3549" s="19">
        <f>12*5</f>
        <v>60</v>
      </c>
      <c r="G3549" s="187"/>
      <c r="H3549" s="9" t="s">
        <v>17</v>
      </c>
      <c r="K3549" s="59">
        <f t="shared" ref="K3549:K3553" si="560">F3549/$F$761</f>
        <v>1.6666666666666667</v>
      </c>
    </row>
    <row r="3550" spans="1:11" x14ac:dyDescent="0.25">
      <c r="A3550" s="19" t="s">
        <v>59</v>
      </c>
      <c r="B3550" s="20">
        <v>57</v>
      </c>
      <c r="C3550" s="19" t="s">
        <v>74</v>
      </c>
      <c r="D3550" s="62" t="str">
        <f t="shared" ref="D3550:D3613" si="561">A3550&amp;B3550&amp;C3550</f>
        <v>BODYPUMP и GRIT57Весовые диски 3,7 кг</v>
      </c>
      <c r="E3550" s="61">
        <f t="shared" ref="E3550:E3552" si="562">B3550</f>
        <v>57</v>
      </c>
      <c r="F3550" s="19">
        <f>12*5</f>
        <v>60</v>
      </c>
      <c r="G3550" s="187"/>
      <c r="K3550" s="59">
        <f t="shared" si="560"/>
        <v>1.6666666666666667</v>
      </c>
    </row>
    <row r="3551" spans="1:11" x14ac:dyDescent="0.25">
      <c r="A3551" s="19" t="s">
        <v>59</v>
      </c>
      <c r="B3551" s="20">
        <v>57</v>
      </c>
      <c r="C3551" s="19" t="s">
        <v>73</v>
      </c>
      <c r="D3551" s="62" t="str">
        <f t="shared" si="561"/>
        <v>BODYPUMP и GRIT57Дополнительные весовые диски 5 кг</v>
      </c>
      <c r="E3551" s="61">
        <f t="shared" si="562"/>
        <v>57</v>
      </c>
      <c r="F3551" s="19">
        <f>12*5</f>
        <v>60</v>
      </c>
      <c r="G3551" s="187"/>
      <c r="K3551" s="59">
        <f t="shared" si="560"/>
        <v>1.6666666666666667</v>
      </c>
    </row>
    <row r="3552" spans="1:11" x14ac:dyDescent="0.25">
      <c r="A3552" s="19" t="s">
        <v>59</v>
      </c>
      <c r="B3552" s="20">
        <v>57</v>
      </c>
      <c r="C3552" s="19" t="s">
        <v>75</v>
      </c>
      <c r="D3552" s="62" t="str">
        <f t="shared" si="561"/>
        <v>BODYPUMP и GRIT57Весовые диски 7,5 кг</v>
      </c>
      <c r="E3552" s="61">
        <f t="shared" si="562"/>
        <v>57</v>
      </c>
      <c r="F3552" s="19">
        <f>12*5</f>
        <v>60</v>
      </c>
      <c r="G3552" s="187"/>
      <c r="K3552" s="59">
        <f t="shared" si="560"/>
        <v>1.6666666666666667</v>
      </c>
    </row>
    <row r="3553" spans="1:11" x14ac:dyDescent="0.25">
      <c r="A3553" s="19" t="s">
        <v>59</v>
      </c>
      <c r="B3553" s="20">
        <v>57</v>
      </c>
      <c r="C3553" s="19" t="s">
        <v>76</v>
      </c>
      <c r="D3553" s="62" t="str">
        <f t="shared" si="561"/>
        <v>BODYPUMP и GRIT57Весовые диски 10 кг</v>
      </c>
      <c r="E3553" s="61">
        <f>B3553*2</f>
        <v>114</v>
      </c>
      <c r="F3553" s="19">
        <f>10*12</f>
        <v>120</v>
      </c>
      <c r="G3553" s="187"/>
      <c r="K3553" s="59">
        <f t="shared" si="560"/>
        <v>3.3333333333333335</v>
      </c>
    </row>
    <row r="3554" spans="1:11" x14ac:dyDescent="0.25">
      <c r="A3554" s="19" t="s">
        <v>59</v>
      </c>
      <c r="B3554" s="20">
        <v>57</v>
      </c>
      <c r="C3554" s="19" t="s">
        <v>81</v>
      </c>
      <c r="D3554" s="62" t="str">
        <f t="shared" si="561"/>
        <v xml:space="preserve">BODYPUMP и GRIT57Степперы SMARTSTEP (и 4 подставки) x 1 на человека </v>
      </c>
      <c r="E3554" s="61">
        <f>B3554</f>
        <v>57</v>
      </c>
      <c r="F3554" s="19">
        <f>F3546</f>
        <v>60</v>
      </c>
      <c r="G3554" s="111"/>
    </row>
    <row r="3555" spans="1:11" s="10" customFormat="1" x14ac:dyDescent="0.25">
      <c r="A3555" s="19" t="s">
        <v>59</v>
      </c>
      <c r="B3555" s="20">
        <v>57</v>
      </c>
      <c r="C3555" s="21" t="s">
        <v>80</v>
      </c>
      <c r="D3555" s="62" t="str">
        <f t="shared" si="561"/>
        <v>BODYPUMP и GRIT57Коврики MBX MAT</v>
      </c>
      <c r="E3555" s="92">
        <f>B3555</f>
        <v>57</v>
      </c>
      <c r="F3555" s="21">
        <f>F3546</f>
        <v>60</v>
      </c>
      <c r="G3555" s="29" t="s">
        <v>5</v>
      </c>
      <c r="H3555" s="11"/>
      <c r="I3555" s="11"/>
      <c r="J3555" s="34"/>
    </row>
    <row r="3556" spans="1:11" s="5" customFormat="1" x14ac:dyDescent="0.25">
      <c r="A3556" s="19" t="s">
        <v>59</v>
      </c>
      <c r="B3556" s="20">
        <v>57</v>
      </c>
      <c r="C3556" s="23" t="s">
        <v>88</v>
      </c>
      <c r="D3556" s="62" t="str">
        <f t="shared" si="561"/>
        <v>BODYPUMP и GRIT57Держатели ковриков MBX MAT RACK</v>
      </c>
      <c r="E3556" s="93">
        <v>1</v>
      </c>
      <c r="F3556" s="23">
        <v>1</v>
      </c>
      <c r="G3556" s="30"/>
      <c r="H3556" s="6"/>
      <c r="I3556" s="6"/>
      <c r="J3556" s="37"/>
    </row>
    <row r="3557" spans="1:11" x14ac:dyDescent="0.25">
      <c r="A3557" s="19" t="s">
        <v>59</v>
      </c>
      <c r="B3557" s="20">
        <v>56</v>
      </c>
      <c r="C3557" s="19" t="s">
        <v>83</v>
      </c>
      <c r="D3557" s="62" t="str">
        <f t="shared" si="561"/>
        <v>BODYPUMP и GRIT56Грифы SMARTBAR</v>
      </c>
      <c r="E3557" s="61">
        <f>B3557</f>
        <v>56</v>
      </c>
      <c r="F3557" s="19">
        <v>60</v>
      </c>
      <c r="G3557" s="187" t="s">
        <v>28</v>
      </c>
      <c r="H3557" s="8" t="s">
        <v>11</v>
      </c>
      <c r="I3557" s="4" t="s">
        <v>7</v>
      </c>
      <c r="J3557" s="35" t="s">
        <v>8</v>
      </c>
    </row>
    <row r="3558" spans="1:11" x14ac:dyDescent="0.25">
      <c r="A3558" s="19" t="s">
        <v>59</v>
      </c>
      <c r="B3558" s="20">
        <v>56</v>
      </c>
      <c r="C3558" s="19" t="s">
        <v>3</v>
      </c>
      <c r="D3558" s="62" t="str">
        <f t="shared" si="561"/>
        <v>BODYPUMP и GRIT56WEIGHT SETS</v>
      </c>
      <c r="E3558" s="61">
        <f>B3558</f>
        <v>56</v>
      </c>
      <c r="F3558" s="19">
        <v>60</v>
      </c>
      <c r="G3558" s="187"/>
      <c r="H3558" s="8" t="s">
        <v>10</v>
      </c>
      <c r="I3558" s="4" t="s">
        <v>7</v>
      </c>
      <c r="J3558" s="8" t="s">
        <v>12</v>
      </c>
    </row>
    <row r="3559" spans="1:11" x14ac:dyDescent="0.25">
      <c r="A3559" s="19" t="s">
        <v>59</v>
      </c>
      <c r="B3559" s="20">
        <v>56</v>
      </c>
      <c r="C3559" s="19" t="s">
        <v>70</v>
      </c>
      <c r="D3559" s="62" t="str">
        <f t="shared" si="561"/>
        <v>BODYPUMP и GRIT56Стойки</v>
      </c>
      <c r="E3559" s="61">
        <v>5</v>
      </c>
      <c r="F3559" s="19">
        <v>5</v>
      </c>
      <c r="G3559" s="187"/>
      <c r="H3559" s="8" t="s">
        <v>9</v>
      </c>
      <c r="I3559" s="4" t="s">
        <v>7</v>
      </c>
      <c r="J3559" s="35" t="s">
        <v>9</v>
      </c>
    </row>
    <row r="3560" spans="1:11" x14ac:dyDescent="0.25">
      <c r="A3560" s="19" t="s">
        <v>59</v>
      </c>
      <c r="B3560" s="20">
        <v>56</v>
      </c>
      <c r="C3560" s="19" t="s">
        <v>71</v>
      </c>
      <c r="D3560" s="62" t="str">
        <f t="shared" si="561"/>
        <v>BODYPUMP и GRIT56Дополнительные весовые диски 1 кг</v>
      </c>
      <c r="E3560" s="61">
        <v>0</v>
      </c>
      <c r="F3560" s="19">
        <v>0</v>
      </c>
      <c r="G3560" s="187"/>
      <c r="H3560" s="4" t="s">
        <v>10</v>
      </c>
      <c r="I3560" s="4" t="s">
        <v>11</v>
      </c>
      <c r="J3560" s="36" t="s">
        <v>10</v>
      </c>
      <c r="K3560" s="59">
        <f>F3560/$F$761</f>
        <v>0</v>
      </c>
    </row>
    <row r="3561" spans="1:11" x14ac:dyDescent="0.25">
      <c r="A3561" s="19" t="s">
        <v>59</v>
      </c>
      <c r="B3561" s="20">
        <v>56</v>
      </c>
      <c r="C3561" s="19" t="s">
        <v>72</v>
      </c>
      <c r="D3561" s="62" t="str">
        <f t="shared" si="561"/>
        <v>BODYPUMP и GRIT56Дополнительные весовые диски 2,5 кг</v>
      </c>
      <c r="E3561" s="61">
        <f>B3561</f>
        <v>56</v>
      </c>
      <c r="F3561" s="19">
        <f>12*5</f>
        <v>60</v>
      </c>
      <c r="G3561" s="187"/>
      <c r="H3561" s="9" t="s">
        <v>17</v>
      </c>
      <c r="K3561" s="59">
        <f t="shared" ref="K3561:K3565" si="563">F3561/$F$761</f>
        <v>1.6666666666666667</v>
      </c>
    </row>
    <row r="3562" spans="1:11" x14ac:dyDescent="0.25">
      <c r="A3562" s="19" t="s">
        <v>59</v>
      </c>
      <c r="B3562" s="20">
        <v>56</v>
      </c>
      <c r="C3562" s="19" t="s">
        <v>74</v>
      </c>
      <c r="D3562" s="62" t="str">
        <f t="shared" si="561"/>
        <v>BODYPUMP и GRIT56Весовые диски 3,7 кг</v>
      </c>
      <c r="E3562" s="61">
        <f t="shared" ref="E3562:E3564" si="564">B3562</f>
        <v>56</v>
      </c>
      <c r="F3562" s="19">
        <f>12*5</f>
        <v>60</v>
      </c>
      <c r="G3562" s="187"/>
      <c r="K3562" s="59">
        <f t="shared" si="563"/>
        <v>1.6666666666666667</v>
      </c>
    </row>
    <row r="3563" spans="1:11" x14ac:dyDescent="0.25">
      <c r="A3563" s="19" t="s">
        <v>59</v>
      </c>
      <c r="B3563" s="20">
        <v>56</v>
      </c>
      <c r="C3563" s="19" t="s">
        <v>73</v>
      </c>
      <c r="D3563" s="62" t="str">
        <f t="shared" si="561"/>
        <v>BODYPUMP и GRIT56Дополнительные весовые диски 5 кг</v>
      </c>
      <c r="E3563" s="61">
        <f t="shared" si="564"/>
        <v>56</v>
      </c>
      <c r="F3563" s="19">
        <f>12*5</f>
        <v>60</v>
      </c>
      <c r="G3563" s="187"/>
      <c r="K3563" s="59">
        <f t="shared" si="563"/>
        <v>1.6666666666666667</v>
      </c>
    </row>
    <row r="3564" spans="1:11" x14ac:dyDescent="0.25">
      <c r="A3564" s="19" t="s">
        <v>59</v>
      </c>
      <c r="B3564" s="20">
        <v>56</v>
      </c>
      <c r="C3564" s="19" t="s">
        <v>75</v>
      </c>
      <c r="D3564" s="62" t="str">
        <f t="shared" si="561"/>
        <v>BODYPUMP и GRIT56Весовые диски 7,5 кг</v>
      </c>
      <c r="E3564" s="61">
        <f t="shared" si="564"/>
        <v>56</v>
      </c>
      <c r="F3564" s="19">
        <f>12*5</f>
        <v>60</v>
      </c>
      <c r="G3564" s="187"/>
      <c r="K3564" s="59">
        <f t="shared" si="563"/>
        <v>1.6666666666666667</v>
      </c>
    </row>
    <row r="3565" spans="1:11" x14ac:dyDescent="0.25">
      <c r="A3565" s="19" t="s">
        <v>59</v>
      </c>
      <c r="B3565" s="20">
        <v>56</v>
      </c>
      <c r="C3565" s="19" t="s">
        <v>76</v>
      </c>
      <c r="D3565" s="62" t="str">
        <f t="shared" si="561"/>
        <v>BODYPUMP и GRIT56Весовые диски 10 кг</v>
      </c>
      <c r="E3565" s="61">
        <f>B3565*2</f>
        <v>112</v>
      </c>
      <c r="F3565" s="19">
        <f>10*12</f>
        <v>120</v>
      </c>
      <c r="G3565" s="187"/>
      <c r="K3565" s="59">
        <f t="shared" si="563"/>
        <v>3.3333333333333335</v>
      </c>
    </row>
    <row r="3566" spans="1:11" x14ac:dyDescent="0.25">
      <c r="A3566" s="19" t="s">
        <v>59</v>
      </c>
      <c r="B3566" s="20">
        <v>56</v>
      </c>
      <c r="C3566" s="19" t="s">
        <v>81</v>
      </c>
      <c r="D3566" s="62" t="str">
        <f t="shared" si="561"/>
        <v xml:space="preserve">BODYPUMP и GRIT56Степперы SMARTSTEP (и 4 подставки) x 1 на человека </v>
      </c>
      <c r="E3566" s="61">
        <f>B3566</f>
        <v>56</v>
      </c>
      <c r="F3566" s="19">
        <f>F3558</f>
        <v>60</v>
      </c>
      <c r="G3566" s="111"/>
    </row>
    <row r="3567" spans="1:11" s="10" customFormat="1" x14ac:dyDescent="0.25">
      <c r="A3567" s="19" t="s">
        <v>59</v>
      </c>
      <c r="B3567" s="20">
        <v>56</v>
      </c>
      <c r="C3567" s="21" t="s">
        <v>80</v>
      </c>
      <c r="D3567" s="62" t="str">
        <f t="shared" si="561"/>
        <v>BODYPUMP и GRIT56Коврики MBX MAT</v>
      </c>
      <c r="E3567" s="92">
        <f>B3567</f>
        <v>56</v>
      </c>
      <c r="F3567" s="21">
        <f>F3558</f>
        <v>60</v>
      </c>
      <c r="G3567" s="29" t="s">
        <v>5</v>
      </c>
      <c r="H3567" s="11"/>
      <c r="I3567" s="11"/>
      <c r="J3567" s="34"/>
    </row>
    <row r="3568" spans="1:11" s="5" customFormat="1" x14ac:dyDescent="0.25">
      <c r="A3568" s="19" t="s">
        <v>59</v>
      </c>
      <c r="B3568" s="20">
        <v>56</v>
      </c>
      <c r="C3568" s="23" t="s">
        <v>88</v>
      </c>
      <c r="D3568" s="62" t="str">
        <f t="shared" si="561"/>
        <v>BODYPUMP и GRIT56Держатели ковриков MBX MAT RACK</v>
      </c>
      <c r="E3568" s="93">
        <v>1</v>
      </c>
      <c r="F3568" s="23">
        <v>1</v>
      </c>
      <c r="G3568" s="30"/>
      <c r="H3568" s="6"/>
      <c r="I3568" s="6"/>
      <c r="J3568" s="37"/>
    </row>
    <row r="3569" spans="1:11" x14ac:dyDescent="0.25">
      <c r="A3569" s="19" t="s">
        <v>59</v>
      </c>
      <c r="B3569" s="20">
        <v>55</v>
      </c>
      <c r="C3569" s="19" t="s">
        <v>83</v>
      </c>
      <c r="D3569" s="62" t="str">
        <f t="shared" si="561"/>
        <v>BODYPUMP и GRIT55Грифы SMARTBAR</v>
      </c>
      <c r="E3569" s="61">
        <f>B3569</f>
        <v>55</v>
      </c>
      <c r="F3569" s="19">
        <v>60</v>
      </c>
      <c r="G3569" s="187" t="s">
        <v>28</v>
      </c>
      <c r="H3569" s="8" t="s">
        <v>11</v>
      </c>
      <c r="I3569" s="4" t="s">
        <v>7</v>
      </c>
      <c r="J3569" s="35" t="s">
        <v>8</v>
      </c>
    </row>
    <row r="3570" spans="1:11" x14ac:dyDescent="0.25">
      <c r="A3570" s="19" t="s">
        <v>59</v>
      </c>
      <c r="B3570" s="20">
        <v>55</v>
      </c>
      <c r="C3570" s="19" t="s">
        <v>3</v>
      </c>
      <c r="D3570" s="62" t="str">
        <f t="shared" si="561"/>
        <v>BODYPUMP и GRIT55WEIGHT SETS</v>
      </c>
      <c r="E3570" s="61">
        <f>B3570</f>
        <v>55</v>
      </c>
      <c r="F3570" s="19">
        <v>60</v>
      </c>
      <c r="G3570" s="187"/>
      <c r="H3570" s="8" t="s">
        <v>10</v>
      </c>
      <c r="I3570" s="4" t="s">
        <v>7</v>
      </c>
      <c r="J3570" s="8" t="s">
        <v>12</v>
      </c>
    </row>
    <row r="3571" spans="1:11" x14ac:dyDescent="0.25">
      <c r="A3571" s="19" t="s">
        <v>59</v>
      </c>
      <c r="B3571" s="20">
        <v>55</v>
      </c>
      <c r="C3571" s="19" t="s">
        <v>70</v>
      </c>
      <c r="D3571" s="62" t="str">
        <f t="shared" si="561"/>
        <v>BODYPUMP и GRIT55Стойки</v>
      </c>
      <c r="E3571" s="61">
        <v>5</v>
      </c>
      <c r="F3571" s="19">
        <v>5</v>
      </c>
      <c r="G3571" s="187"/>
      <c r="H3571" s="8" t="s">
        <v>9</v>
      </c>
      <c r="I3571" s="4" t="s">
        <v>7</v>
      </c>
      <c r="J3571" s="35" t="s">
        <v>9</v>
      </c>
    </row>
    <row r="3572" spans="1:11" x14ac:dyDescent="0.25">
      <c r="A3572" s="19" t="s">
        <v>59</v>
      </c>
      <c r="B3572" s="20">
        <v>55</v>
      </c>
      <c r="C3572" s="19" t="s">
        <v>71</v>
      </c>
      <c r="D3572" s="62" t="str">
        <f t="shared" si="561"/>
        <v>BODYPUMP и GRIT55Дополнительные весовые диски 1 кг</v>
      </c>
      <c r="E3572" s="61">
        <v>0</v>
      </c>
      <c r="F3572" s="19">
        <v>0</v>
      </c>
      <c r="G3572" s="187"/>
      <c r="H3572" s="4" t="s">
        <v>10</v>
      </c>
      <c r="I3572" s="4" t="s">
        <v>11</v>
      </c>
      <c r="J3572" s="36" t="s">
        <v>10</v>
      </c>
      <c r="K3572" s="59">
        <f>F3572/$F$761</f>
        <v>0</v>
      </c>
    </row>
    <row r="3573" spans="1:11" x14ac:dyDescent="0.25">
      <c r="A3573" s="19" t="s">
        <v>59</v>
      </c>
      <c r="B3573" s="20">
        <v>55</v>
      </c>
      <c r="C3573" s="19" t="s">
        <v>72</v>
      </c>
      <c r="D3573" s="62" t="str">
        <f t="shared" si="561"/>
        <v>BODYPUMP и GRIT55Дополнительные весовые диски 2,5 кг</v>
      </c>
      <c r="E3573" s="61">
        <f>B3573</f>
        <v>55</v>
      </c>
      <c r="F3573" s="19">
        <f>12*5</f>
        <v>60</v>
      </c>
      <c r="G3573" s="187"/>
      <c r="H3573" s="9" t="s">
        <v>17</v>
      </c>
      <c r="K3573" s="59">
        <f t="shared" ref="K3573:K3577" si="565">F3573/$F$761</f>
        <v>1.6666666666666667</v>
      </c>
    </row>
    <row r="3574" spans="1:11" x14ac:dyDescent="0.25">
      <c r="A3574" s="19" t="s">
        <v>59</v>
      </c>
      <c r="B3574" s="20">
        <v>55</v>
      </c>
      <c r="C3574" s="19" t="s">
        <v>74</v>
      </c>
      <c r="D3574" s="62" t="str">
        <f t="shared" si="561"/>
        <v>BODYPUMP и GRIT55Весовые диски 3,7 кг</v>
      </c>
      <c r="E3574" s="61">
        <f t="shared" ref="E3574:E3576" si="566">B3574</f>
        <v>55</v>
      </c>
      <c r="F3574" s="19">
        <f>12*5</f>
        <v>60</v>
      </c>
      <c r="G3574" s="187"/>
      <c r="K3574" s="59">
        <f t="shared" si="565"/>
        <v>1.6666666666666667</v>
      </c>
    </row>
    <row r="3575" spans="1:11" x14ac:dyDescent="0.25">
      <c r="A3575" s="19" t="s">
        <v>59</v>
      </c>
      <c r="B3575" s="20">
        <v>55</v>
      </c>
      <c r="C3575" s="19" t="s">
        <v>73</v>
      </c>
      <c r="D3575" s="62" t="str">
        <f t="shared" si="561"/>
        <v>BODYPUMP и GRIT55Дополнительные весовые диски 5 кг</v>
      </c>
      <c r="E3575" s="61">
        <f t="shared" si="566"/>
        <v>55</v>
      </c>
      <c r="F3575" s="19">
        <f>12*5</f>
        <v>60</v>
      </c>
      <c r="G3575" s="187"/>
      <c r="K3575" s="59">
        <f t="shared" si="565"/>
        <v>1.6666666666666667</v>
      </c>
    </row>
    <row r="3576" spans="1:11" x14ac:dyDescent="0.25">
      <c r="A3576" s="19" t="s">
        <v>59</v>
      </c>
      <c r="B3576" s="20">
        <v>55</v>
      </c>
      <c r="C3576" s="19" t="s">
        <v>75</v>
      </c>
      <c r="D3576" s="62" t="str">
        <f t="shared" si="561"/>
        <v>BODYPUMP и GRIT55Весовые диски 7,5 кг</v>
      </c>
      <c r="E3576" s="61">
        <f t="shared" si="566"/>
        <v>55</v>
      </c>
      <c r="F3576" s="19">
        <f>12*5</f>
        <v>60</v>
      </c>
      <c r="G3576" s="187"/>
      <c r="K3576" s="59">
        <f t="shared" si="565"/>
        <v>1.6666666666666667</v>
      </c>
    </row>
    <row r="3577" spans="1:11" x14ac:dyDescent="0.25">
      <c r="A3577" s="19" t="s">
        <v>59</v>
      </c>
      <c r="B3577" s="20">
        <v>55</v>
      </c>
      <c r="C3577" s="19" t="s">
        <v>76</v>
      </c>
      <c r="D3577" s="62" t="str">
        <f t="shared" si="561"/>
        <v>BODYPUMP и GRIT55Весовые диски 10 кг</v>
      </c>
      <c r="E3577" s="61">
        <f>B3577*2</f>
        <v>110</v>
      </c>
      <c r="F3577" s="19">
        <f>10*12</f>
        <v>120</v>
      </c>
      <c r="G3577" s="187"/>
      <c r="K3577" s="59">
        <f t="shared" si="565"/>
        <v>3.3333333333333335</v>
      </c>
    </row>
    <row r="3578" spans="1:11" x14ac:dyDescent="0.25">
      <c r="A3578" s="19" t="s">
        <v>59</v>
      </c>
      <c r="B3578" s="20">
        <v>55</v>
      </c>
      <c r="C3578" s="19" t="s">
        <v>81</v>
      </c>
      <c r="D3578" s="62" t="str">
        <f t="shared" si="561"/>
        <v xml:space="preserve">BODYPUMP и GRIT55Степперы SMARTSTEP (и 4 подставки) x 1 на человека </v>
      </c>
      <c r="E3578" s="61">
        <f>B3578</f>
        <v>55</v>
      </c>
      <c r="F3578" s="19">
        <f>F3570</f>
        <v>60</v>
      </c>
      <c r="G3578" s="111"/>
    </row>
    <row r="3579" spans="1:11" s="10" customFormat="1" x14ac:dyDescent="0.25">
      <c r="A3579" s="19" t="s">
        <v>59</v>
      </c>
      <c r="B3579" s="20">
        <v>55</v>
      </c>
      <c r="C3579" s="21" t="s">
        <v>80</v>
      </c>
      <c r="D3579" s="62" t="str">
        <f t="shared" si="561"/>
        <v>BODYPUMP и GRIT55Коврики MBX MAT</v>
      </c>
      <c r="E3579" s="92">
        <f>B3579</f>
        <v>55</v>
      </c>
      <c r="F3579" s="21">
        <f>F3570</f>
        <v>60</v>
      </c>
      <c r="G3579" s="29" t="s">
        <v>5</v>
      </c>
      <c r="H3579" s="11"/>
      <c r="I3579" s="11"/>
      <c r="J3579" s="34"/>
    </row>
    <row r="3580" spans="1:11" s="5" customFormat="1" x14ac:dyDescent="0.25">
      <c r="A3580" s="19" t="s">
        <v>59</v>
      </c>
      <c r="B3580" s="20">
        <v>55</v>
      </c>
      <c r="C3580" s="23" t="s">
        <v>88</v>
      </c>
      <c r="D3580" s="62" t="str">
        <f t="shared" si="561"/>
        <v>BODYPUMP и GRIT55Держатели ковриков MBX MAT RACK</v>
      </c>
      <c r="E3580" s="93">
        <v>1</v>
      </c>
      <c r="F3580" s="23">
        <v>1</v>
      </c>
      <c r="G3580" s="30"/>
      <c r="H3580" s="6"/>
      <c r="I3580" s="6"/>
      <c r="J3580" s="37"/>
    </row>
    <row r="3581" spans="1:11" x14ac:dyDescent="0.25">
      <c r="A3581" s="19" t="s">
        <v>59</v>
      </c>
      <c r="B3581" s="20">
        <v>54</v>
      </c>
      <c r="C3581" s="19" t="s">
        <v>83</v>
      </c>
      <c r="D3581" s="62" t="str">
        <f t="shared" si="561"/>
        <v>BODYPUMP и GRIT54Грифы SMARTBAR</v>
      </c>
      <c r="E3581" s="61">
        <f>B3581</f>
        <v>54</v>
      </c>
      <c r="F3581" s="19">
        <v>60</v>
      </c>
      <c r="G3581" s="187" t="s">
        <v>28</v>
      </c>
      <c r="H3581" s="8" t="s">
        <v>11</v>
      </c>
      <c r="I3581" s="4" t="s">
        <v>7</v>
      </c>
      <c r="J3581" s="35" t="s">
        <v>8</v>
      </c>
    </row>
    <row r="3582" spans="1:11" x14ac:dyDescent="0.25">
      <c r="A3582" s="19" t="s">
        <v>59</v>
      </c>
      <c r="B3582" s="20">
        <v>54</v>
      </c>
      <c r="C3582" s="19" t="s">
        <v>3</v>
      </c>
      <c r="D3582" s="62" t="str">
        <f t="shared" si="561"/>
        <v>BODYPUMP и GRIT54WEIGHT SETS</v>
      </c>
      <c r="E3582" s="61">
        <f>B3582</f>
        <v>54</v>
      </c>
      <c r="F3582" s="19">
        <v>60</v>
      </c>
      <c r="G3582" s="187"/>
      <c r="H3582" s="8" t="s">
        <v>10</v>
      </c>
      <c r="I3582" s="4" t="s">
        <v>7</v>
      </c>
      <c r="J3582" s="8" t="s">
        <v>12</v>
      </c>
    </row>
    <row r="3583" spans="1:11" x14ac:dyDescent="0.25">
      <c r="A3583" s="19" t="s">
        <v>59</v>
      </c>
      <c r="B3583" s="20">
        <v>54</v>
      </c>
      <c r="C3583" s="19" t="s">
        <v>70</v>
      </c>
      <c r="D3583" s="62" t="str">
        <f t="shared" si="561"/>
        <v>BODYPUMP и GRIT54Стойки</v>
      </c>
      <c r="E3583" s="61">
        <v>5</v>
      </c>
      <c r="F3583" s="19">
        <v>5</v>
      </c>
      <c r="G3583" s="187"/>
      <c r="H3583" s="8" t="s">
        <v>9</v>
      </c>
      <c r="I3583" s="4" t="s">
        <v>7</v>
      </c>
      <c r="J3583" s="35" t="s">
        <v>9</v>
      </c>
    </row>
    <row r="3584" spans="1:11" x14ac:dyDescent="0.25">
      <c r="A3584" s="19" t="s">
        <v>59</v>
      </c>
      <c r="B3584" s="20">
        <v>54</v>
      </c>
      <c r="C3584" s="19" t="s">
        <v>71</v>
      </c>
      <c r="D3584" s="62" t="str">
        <f t="shared" si="561"/>
        <v>BODYPUMP и GRIT54Дополнительные весовые диски 1 кг</v>
      </c>
      <c r="E3584" s="61">
        <v>0</v>
      </c>
      <c r="F3584" s="19">
        <v>0</v>
      </c>
      <c r="G3584" s="187"/>
      <c r="H3584" s="4" t="s">
        <v>10</v>
      </c>
      <c r="I3584" s="4" t="s">
        <v>11</v>
      </c>
      <c r="J3584" s="36" t="s">
        <v>10</v>
      </c>
      <c r="K3584" s="59">
        <f>F3584/$F$761</f>
        <v>0</v>
      </c>
    </row>
    <row r="3585" spans="1:11" x14ac:dyDescent="0.25">
      <c r="A3585" s="19" t="s">
        <v>59</v>
      </c>
      <c r="B3585" s="20">
        <v>54</v>
      </c>
      <c r="C3585" s="19" t="s">
        <v>72</v>
      </c>
      <c r="D3585" s="62" t="str">
        <f t="shared" si="561"/>
        <v>BODYPUMP и GRIT54Дополнительные весовые диски 2,5 кг</v>
      </c>
      <c r="E3585" s="61">
        <f>B3585</f>
        <v>54</v>
      </c>
      <c r="F3585" s="19">
        <f>12*5</f>
        <v>60</v>
      </c>
      <c r="G3585" s="187"/>
      <c r="H3585" s="9" t="s">
        <v>17</v>
      </c>
      <c r="K3585" s="59">
        <f t="shared" ref="K3585:K3589" si="567">F3585/$F$761</f>
        <v>1.6666666666666667</v>
      </c>
    </row>
    <row r="3586" spans="1:11" x14ac:dyDescent="0.25">
      <c r="A3586" s="19" t="s">
        <v>59</v>
      </c>
      <c r="B3586" s="20">
        <v>54</v>
      </c>
      <c r="C3586" s="19" t="s">
        <v>74</v>
      </c>
      <c r="D3586" s="62" t="str">
        <f t="shared" si="561"/>
        <v>BODYPUMP и GRIT54Весовые диски 3,7 кг</v>
      </c>
      <c r="E3586" s="61">
        <f t="shared" ref="E3586:E3588" si="568">B3586</f>
        <v>54</v>
      </c>
      <c r="F3586" s="19">
        <f>12*5</f>
        <v>60</v>
      </c>
      <c r="G3586" s="187"/>
      <c r="K3586" s="59">
        <f t="shared" si="567"/>
        <v>1.6666666666666667</v>
      </c>
    </row>
    <row r="3587" spans="1:11" x14ac:dyDescent="0.25">
      <c r="A3587" s="19" t="s">
        <v>59</v>
      </c>
      <c r="B3587" s="20">
        <v>54</v>
      </c>
      <c r="C3587" s="19" t="s">
        <v>73</v>
      </c>
      <c r="D3587" s="62" t="str">
        <f t="shared" si="561"/>
        <v>BODYPUMP и GRIT54Дополнительные весовые диски 5 кг</v>
      </c>
      <c r="E3587" s="61">
        <f t="shared" si="568"/>
        <v>54</v>
      </c>
      <c r="F3587" s="19">
        <f>12*5</f>
        <v>60</v>
      </c>
      <c r="G3587" s="187"/>
      <c r="K3587" s="59">
        <f t="shared" si="567"/>
        <v>1.6666666666666667</v>
      </c>
    </row>
    <row r="3588" spans="1:11" x14ac:dyDescent="0.25">
      <c r="A3588" s="19" t="s">
        <v>59</v>
      </c>
      <c r="B3588" s="20">
        <v>54</v>
      </c>
      <c r="C3588" s="19" t="s">
        <v>75</v>
      </c>
      <c r="D3588" s="62" t="str">
        <f t="shared" si="561"/>
        <v>BODYPUMP и GRIT54Весовые диски 7,5 кг</v>
      </c>
      <c r="E3588" s="61">
        <f t="shared" si="568"/>
        <v>54</v>
      </c>
      <c r="F3588" s="19">
        <f>12*5</f>
        <v>60</v>
      </c>
      <c r="G3588" s="187"/>
      <c r="K3588" s="59">
        <f t="shared" si="567"/>
        <v>1.6666666666666667</v>
      </c>
    </row>
    <row r="3589" spans="1:11" x14ac:dyDescent="0.25">
      <c r="A3589" s="19" t="s">
        <v>59</v>
      </c>
      <c r="B3589" s="20">
        <v>54</v>
      </c>
      <c r="C3589" s="19" t="s">
        <v>76</v>
      </c>
      <c r="D3589" s="62" t="str">
        <f t="shared" si="561"/>
        <v>BODYPUMP и GRIT54Весовые диски 10 кг</v>
      </c>
      <c r="E3589" s="61">
        <f>B3589*2</f>
        <v>108</v>
      </c>
      <c r="F3589" s="19">
        <f>10*12</f>
        <v>120</v>
      </c>
      <c r="G3589" s="187"/>
      <c r="K3589" s="59">
        <f t="shared" si="567"/>
        <v>3.3333333333333335</v>
      </c>
    </row>
    <row r="3590" spans="1:11" x14ac:dyDescent="0.25">
      <c r="A3590" s="19" t="s">
        <v>59</v>
      </c>
      <c r="B3590" s="20">
        <v>54</v>
      </c>
      <c r="C3590" s="19" t="s">
        <v>81</v>
      </c>
      <c r="D3590" s="62" t="str">
        <f t="shared" si="561"/>
        <v xml:space="preserve">BODYPUMP и GRIT54Степперы SMARTSTEP (и 4 подставки) x 1 на человека </v>
      </c>
      <c r="E3590" s="61">
        <f>B3590</f>
        <v>54</v>
      </c>
      <c r="F3590" s="19">
        <f>F3582</f>
        <v>60</v>
      </c>
      <c r="G3590" s="111"/>
    </row>
    <row r="3591" spans="1:11" s="10" customFormat="1" x14ac:dyDescent="0.25">
      <c r="A3591" s="19" t="s">
        <v>59</v>
      </c>
      <c r="B3591" s="20">
        <v>54</v>
      </c>
      <c r="C3591" s="21" t="s">
        <v>80</v>
      </c>
      <c r="D3591" s="62" t="str">
        <f t="shared" si="561"/>
        <v>BODYPUMP и GRIT54Коврики MBX MAT</v>
      </c>
      <c r="E3591" s="92">
        <f>B3591</f>
        <v>54</v>
      </c>
      <c r="F3591" s="21">
        <f>F3582</f>
        <v>60</v>
      </c>
      <c r="G3591" s="29" t="s">
        <v>5</v>
      </c>
      <c r="H3591" s="11"/>
      <c r="I3591" s="11"/>
      <c r="J3591" s="34"/>
    </row>
    <row r="3592" spans="1:11" s="5" customFormat="1" x14ac:dyDescent="0.25">
      <c r="A3592" s="19" t="s">
        <v>59</v>
      </c>
      <c r="B3592" s="20">
        <v>54</v>
      </c>
      <c r="C3592" s="23" t="s">
        <v>88</v>
      </c>
      <c r="D3592" s="62" t="str">
        <f t="shared" si="561"/>
        <v>BODYPUMP и GRIT54Держатели ковриков MBX MAT RACK</v>
      </c>
      <c r="E3592" s="93">
        <v>1</v>
      </c>
      <c r="F3592" s="23">
        <v>1</v>
      </c>
      <c r="G3592" s="30"/>
      <c r="H3592" s="6"/>
      <c r="I3592" s="6"/>
      <c r="J3592" s="37"/>
    </row>
    <row r="3593" spans="1:11" x14ac:dyDescent="0.25">
      <c r="A3593" s="19" t="s">
        <v>59</v>
      </c>
      <c r="B3593" s="20">
        <v>53</v>
      </c>
      <c r="C3593" s="19" t="s">
        <v>83</v>
      </c>
      <c r="D3593" s="62" t="str">
        <f t="shared" si="561"/>
        <v>BODYPUMP и GRIT53Грифы SMARTBAR</v>
      </c>
      <c r="E3593" s="61">
        <f>B3593</f>
        <v>53</v>
      </c>
      <c r="F3593" s="19">
        <v>60</v>
      </c>
      <c r="G3593" s="187" t="s">
        <v>28</v>
      </c>
      <c r="H3593" s="8" t="s">
        <v>11</v>
      </c>
      <c r="I3593" s="4" t="s">
        <v>7</v>
      </c>
      <c r="J3593" s="35" t="s">
        <v>8</v>
      </c>
    </row>
    <row r="3594" spans="1:11" x14ac:dyDescent="0.25">
      <c r="A3594" s="19" t="s">
        <v>59</v>
      </c>
      <c r="B3594" s="20">
        <v>53</v>
      </c>
      <c r="C3594" s="19" t="s">
        <v>3</v>
      </c>
      <c r="D3594" s="62" t="str">
        <f t="shared" si="561"/>
        <v>BODYPUMP и GRIT53WEIGHT SETS</v>
      </c>
      <c r="E3594" s="61">
        <f>B3594</f>
        <v>53</v>
      </c>
      <c r="F3594" s="19">
        <v>60</v>
      </c>
      <c r="G3594" s="187"/>
      <c r="H3594" s="8" t="s">
        <v>10</v>
      </c>
      <c r="I3594" s="4" t="s">
        <v>7</v>
      </c>
      <c r="J3594" s="8" t="s">
        <v>12</v>
      </c>
    </row>
    <row r="3595" spans="1:11" x14ac:dyDescent="0.25">
      <c r="A3595" s="19" t="s">
        <v>59</v>
      </c>
      <c r="B3595" s="20">
        <v>53</v>
      </c>
      <c r="C3595" s="19" t="s">
        <v>70</v>
      </c>
      <c r="D3595" s="62" t="str">
        <f t="shared" si="561"/>
        <v>BODYPUMP и GRIT53Стойки</v>
      </c>
      <c r="E3595" s="61">
        <v>5</v>
      </c>
      <c r="F3595" s="19">
        <v>5</v>
      </c>
      <c r="G3595" s="187"/>
      <c r="H3595" s="8" t="s">
        <v>9</v>
      </c>
      <c r="I3595" s="4" t="s">
        <v>7</v>
      </c>
      <c r="J3595" s="35" t="s">
        <v>9</v>
      </c>
    </row>
    <row r="3596" spans="1:11" x14ac:dyDescent="0.25">
      <c r="A3596" s="19" t="s">
        <v>59</v>
      </c>
      <c r="B3596" s="20">
        <v>53</v>
      </c>
      <c r="C3596" s="19" t="s">
        <v>71</v>
      </c>
      <c r="D3596" s="62" t="str">
        <f t="shared" si="561"/>
        <v>BODYPUMP и GRIT53Дополнительные весовые диски 1 кг</v>
      </c>
      <c r="E3596" s="61">
        <v>0</v>
      </c>
      <c r="F3596" s="19">
        <v>0</v>
      </c>
      <c r="G3596" s="187"/>
      <c r="H3596" s="4" t="s">
        <v>10</v>
      </c>
      <c r="I3596" s="4" t="s">
        <v>11</v>
      </c>
      <c r="J3596" s="36" t="s">
        <v>10</v>
      </c>
      <c r="K3596" s="59">
        <f>F3596/$F$761</f>
        <v>0</v>
      </c>
    </row>
    <row r="3597" spans="1:11" x14ac:dyDescent="0.25">
      <c r="A3597" s="19" t="s">
        <v>59</v>
      </c>
      <c r="B3597" s="20">
        <v>53</v>
      </c>
      <c r="C3597" s="19" t="s">
        <v>72</v>
      </c>
      <c r="D3597" s="62" t="str">
        <f t="shared" si="561"/>
        <v>BODYPUMP и GRIT53Дополнительные весовые диски 2,5 кг</v>
      </c>
      <c r="E3597" s="61">
        <f>B3597</f>
        <v>53</v>
      </c>
      <c r="F3597" s="19">
        <f>12*5</f>
        <v>60</v>
      </c>
      <c r="G3597" s="187"/>
      <c r="H3597" s="9" t="s">
        <v>17</v>
      </c>
      <c r="K3597" s="59">
        <f t="shared" ref="K3597:K3601" si="569">F3597/$F$761</f>
        <v>1.6666666666666667</v>
      </c>
    </row>
    <row r="3598" spans="1:11" x14ac:dyDescent="0.25">
      <c r="A3598" s="19" t="s">
        <v>59</v>
      </c>
      <c r="B3598" s="20">
        <v>53</v>
      </c>
      <c r="C3598" s="19" t="s">
        <v>74</v>
      </c>
      <c r="D3598" s="62" t="str">
        <f t="shared" si="561"/>
        <v>BODYPUMP и GRIT53Весовые диски 3,7 кг</v>
      </c>
      <c r="E3598" s="61">
        <f t="shared" ref="E3598:E3600" si="570">B3598</f>
        <v>53</v>
      </c>
      <c r="F3598" s="19">
        <f>12*5</f>
        <v>60</v>
      </c>
      <c r="G3598" s="187"/>
      <c r="K3598" s="59">
        <f t="shared" si="569"/>
        <v>1.6666666666666667</v>
      </c>
    </row>
    <row r="3599" spans="1:11" x14ac:dyDescent="0.25">
      <c r="A3599" s="19" t="s">
        <v>59</v>
      </c>
      <c r="B3599" s="20">
        <v>53</v>
      </c>
      <c r="C3599" s="19" t="s">
        <v>73</v>
      </c>
      <c r="D3599" s="62" t="str">
        <f t="shared" si="561"/>
        <v>BODYPUMP и GRIT53Дополнительные весовые диски 5 кг</v>
      </c>
      <c r="E3599" s="61">
        <f t="shared" si="570"/>
        <v>53</v>
      </c>
      <c r="F3599" s="19">
        <f>12*5</f>
        <v>60</v>
      </c>
      <c r="G3599" s="187"/>
      <c r="K3599" s="59">
        <f t="shared" si="569"/>
        <v>1.6666666666666667</v>
      </c>
    </row>
    <row r="3600" spans="1:11" x14ac:dyDescent="0.25">
      <c r="A3600" s="19" t="s">
        <v>59</v>
      </c>
      <c r="B3600" s="20">
        <v>53</v>
      </c>
      <c r="C3600" s="19" t="s">
        <v>75</v>
      </c>
      <c r="D3600" s="62" t="str">
        <f t="shared" si="561"/>
        <v>BODYPUMP и GRIT53Весовые диски 7,5 кг</v>
      </c>
      <c r="E3600" s="61">
        <f t="shared" si="570"/>
        <v>53</v>
      </c>
      <c r="F3600" s="19">
        <f>12*5</f>
        <v>60</v>
      </c>
      <c r="G3600" s="187"/>
      <c r="K3600" s="59">
        <f t="shared" si="569"/>
        <v>1.6666666666666667</v>
      </c>
    </row>
    <row r="3601" spans="1:11" x14ac:dyDescent="0.25">
      <c r="A3601" s="19" t="s">
        <v>59</v>
      </c>
      <c r="B3601" s="20">
        <v>53</v>
      </c>
      <c r="C3601" s="19" t="s">
        <v>76</v>
      </c>
      <c r="D3601" s="62" t="str">
        <f t="shared" si="561"/>
        <v>BODYPUMP и GRIT53Весовые диски 10 кг</v>
      </c>
      <c r="E3601" s="61">
        <f>B3601*2</f>
        <v>106</v>
      </c>
      <c r="F3601" s="19">
        <f>10*12</f>
        <v>120</v>
      </c>
      <c r="G3601" s="187"/>
      <c r="K3601" s="59">
        <f t="shared" si="569"/>
        <v>3.3333333333333335</v>
      </c>
    </row>
    <row r="3602" spans="1:11" x14ac:dyDescent="0.25">
      <c r="A3602" s="19" t="s">
        <v>59</v>
      </c>
      <c r="B3602" s="20">
        <v>53</v>
      </c>
      <c r="C3602" s="19" t="s">
        <v>81</v>
      </c>
      <c r="D3602" s="62" t="str">
        <f t="shared" si="561"/>
        <v xml:space="preserve">BODYPUMP и GRIT53Степперы SMARTSTEP (и 4 подставки) x 1 на человека </v>
      </c>
      <c r="E3602" s="61">
        <f>B3602</f>
        <v>53</v>
      </c>
      <c r="F3602" s="19">
        <f>F3594</f>
        <v>60</v>
      </c>
      <c r="G3602" s="111"/>
    </row>
    <row r="3603" spans="1:11" s="10" customFormat="1" x14ac:dyDescent="0.25">
      <c r="A3603" s="19" t="s">
        <v>59</v>
      </c>
      <c r="B3603" s="20">
        <v>53</v>
      </c>
      <c r="C3603" s="21" t="s">
        <v>80</v>
      </c>
      <c r="D3603" s="62" t="str">
        <f t="shared" si="561"/>
        <v>BODYPUMP и GRIT53Коврики MBX MAT</v>
      </c>
      <c r="E3603" s="92">
        <f>B3603</f>
        <v>53</v>
      </c>
      <c r="F3603" s="21">
        <f>F3594</f>
        <v>60</v>
      </c>
      <c r="G3603" s="29" t="s">
        <v>5</v>
      </c>
      <c r="H3603" s="11"/>
      <c r="I3603" s="11"/>
      <c r="J3603" s="34"/>
    </row>
    <row r="3604" spans="1:11" s="5" customFormat="1" x14ac:dyDescent="0.25">
      <c r="A3604" s="19" t="s">
        <v>59</v>
      </c>
      <c r="B3604" s="20">
        <v>53</v>
      </c>
      <c r="C3604" s="23" t="s">
        <v>88</v>
      </c>
      <c r="D3604" s="62" t="str">
        <f t="shared" si="561"/>
        <v>BODYPUMP и GRIT53Держатели ковриков MBX MAT RACK</v>
      </c>
      <c r="E3604" s="93">
        <v>1</v>
      </c>
      <c r="F3604" s="23">
        <v>1</v>
      </c>
      <c r="G3604" s="30"/>
      <c r="H3604" s="6"/>
      <c r="I3604" s="6"/>
      <c r="J3604" s="37"/>
    </row>
    <row r="3605" spans="1:11" x14ac:dyDescent="0.25">
      <c r="A3605" s="19" t="s">
        <v>59</v>
      </c>
      <c r="B3605" s="20">
        <v>52</v>
      </c>
      <c r="C3605" s="19" t="s">
        <v>83</v>
      </c>
      <c r="D3605" s="62" t="str">
        <f t="shared" si="561"/>
        <v>BODYPUMP и GRIT52Грифы SMARTBAR</v>
      </c>
      <c r="E3605" s="61">
        <f>B3605</f>
        <v>52</v>
      </c>
      <c r="F3605" s="19">
        <v>60</v>
      </c>
      <c r="G3605" s="187" t="s">
        <v>28</v>
      </c>
      <c r="H3605" s="8" t="s">
        <v>11</v>
      </c>
      <c r="I3605" s="4" t="s">
        <v>7</v>
      </c>
      <c r="J3605" s="35" t="s">
        <v>8</v>
      </c>
    </row>
    <row r="3606" spans="1:11" x14ac:dyDescent="0.25">
      <c r="A3606" s="19" t="s">
        <v>59</v>
      </c>
      <c r="B3606" s="20">
        <v>52</v>
      </c>
      <c r="C3606" s="19" t="s">
        <v>3</v>
      </c>
      <c r="D3606" s="62" t="str">
        <f t="shared" si="561"/>
        <v>BODYPUMP и GRIT52WEIGHT SETS</v>
      </c>
      <c r="E3606" s="61">
        <f>B3606</f>
        <v>52</v>
      </c>
      <c r="F3606" s="19">
        <v>60</v>
      </c>
      <c r="G3606" s="187"/>
      <c r="H3606" s="8" t="s">
        <v>10</v>
      </c>
      <c r="I3606" s="4" t="s">
        <v>7</v>
      </c>
      <c r="J3606" s="8" t="s">
        <v>12</v>
      </c>
    </row>
    <row r="3607" spans="1:11" x14ac:dyDescent="0.25">
      <c r="A3607" s="19" t="s">
        <v>59</v>
      </c>
      <c r="B3607" s="20">
        <v>52</v>
      </c>
      <c r="C3607" s="19" t="s">
        <v>70</v>
      </c>
      <c r="D3607" s="62" t="str">
        <f t="shared" si="561"/>
        <v>BODYPUMP и GRIT52Стойки</v>
      </c>
      <c r="E3607" s="61">
        <v>5</v>
      </c>
      <c r="F3607" s="19">
        <v>5</v>
      </c>
      <c r="G3607" s="187"/>
      <c r="H3607" s="8" t="s">
        <v>9</v>
      </c>
      <c r="I3607" s="4" t="s">
        <v>7</v>
      </c>
      <c r="J3607" s="35" t="s">
        <v>9</v>
      </c>
    </row>
    <row r="3608" spans="1:11" x14ac:dyDescent="0.25">
      <c r="A3608" s="19" t="s">
        <v>59</v>
      </c>
      <c r="B3608" s="20">
        <v>52</v>
      </c>
      <c r="C3608" s="19" t="s">
        <v>71</v>
      </c>
      <c r="D3608" s="62" t="str">
        <f t="shared" si="561"/>
        <v>BODYPUMP и GRIT52Дополнительные весовые диски 1 кг</v>
      </c>
      <c r="E3608" s="61">
        <v>0</v>
      </c>
      <c r="F3608" s="19">
        <v>0</v>
      </c>
      <c r="G3608" s="187"/>
      <c r="H3608" s="4" t="s">
        <v>10</v>
      </c>
      <c r="I3608" s="4" t="s">
        <v>11</v>
      </c>
      <c r="J3608" s="36" t="s">
        <v>10</v>
      </c>
      <c r="K3608" s="59">
        <f>F3608/$F$761</f>
        <v>0</v>
      </c>
    </row>
    <row r="3609" spans="1:11" x14ac:dyDescent="0.25">
      <c r="A3609" s="19" t="s">
        <v>59</v>
      </c>
      <c r="B3609" s="20">
        <v>52</v>
      </c>
      <c r="C3609" s="19" t="s">
        <v>72</v>
      </c>
      <c r="D3609" s="62" t="str">
        <f t="shared" si="561"/>
        <v>BODYPUMP и GRIT52Дополнительные весовые диски 2,5 кг</v>
      </c>
      <c r="E3609" s="61">
        <f>B3609</f>
        <v>52</v>
      </c>
      <c r="F3609" s="19">
        <f>12*5</f>
        <v>60</v>
      </c>
      <c r="G3609" s="187"/>
      <c r="H3609" s="9" t="s">
        <v>17</v>
      </c>
      <c r="K3609" s="59">
        <f t="shared" ref="K3609:K3613" si="571">F3609/$F$761</f>
        <v>1.6666666666666667</v>
      </c>
    </row>
    <row r="3610" spans="1:11" x14ac:dyDescent="0.25">
      <c r="A3610" s="19" t="s">
        <v>59</v>
      </c>
      <c r="B3610" s="20">
        <v>52</v>
      </c>
      <c r="C3610" s="19" t="s">
        <v>74</v>
      </c>
      <c r="D3610" s="62" t="str">
        <f t="shared" si="561"/>
        <v>BODYPUMP и GRIT52Весовые диски 3,7 кг</v>
      </c>
      <c r="E3610" s="61">
        <f t="shared" ref="E3610:E3612" si="572">B3610</f>
        <v>52</v>
      </c>
      <c r="F3610" s="19">
        <f>12*5</f>
        <v>60</v>
      </c>
      <c r="G3610" s="187"/>
      <c r="K3610" s="59">
        <f t="shared" si="571"/>
        <v>1.6666666666666667</v>
      </c>
    </row>
    <row r="3611" spans="1:11" x14ac:dyDescent="0.25">
      <c r="A3611" s="19" t="s">
        <v>59</v>
      </c>
      <c r="B3611" s="20">
        <v>52</v>
      </c>
      <c r="C3611" s="19" t="s">
        <v>73</v>
      </c>
      <c r="D3611" s="62" t="str">
        <f t="shared" si="561"/>
        <v>BODYPUMP и GRIT52Дополнительные весовые диски 5 кг</v>
      </c>
      <c r="E3611" s="61">
        <f t="shared" si="572"/>
        <v>52</v>
      </c>
      <c r="F3611" s="19">
        <f>12*5</f>
        <v>60</v>
      </c>
      <c r="G3611" s="187"/>
      <c r="K3611" s="59">
        <f t="shared" si="571"/>
        <v>1.6666666666666667</v>
      </c>
    </row>
    <row r="3612" spans="1:11" x14ac:dyDescent="0.25">
      <c r="A3612" s="19" t="s">
        <v>59</v>
      </c>
      <c r="B3612" s="20">
        <v>52</v>
      </c>
      <c r="C3612" s="19" t="s">
        <v>75</v>
      </c>
      <c r="D3612" s="62" t="str">
        <f t="shared" si="561"/>
        <v>BODYPUMP и GRIT52Весовые диски 7,5 кг</v>
      </c>
      <c r="E3612" s="61">
        <f t="shared" si="572"/>
        <v>52</v>
      </c>
      <c r="F3612" s="19">
        <f>12*5</f>
        <v>60</v>
      </c>
      <c r="G3612" s="187"/>
      <c r="K3612" s="59">
        <f t="shared" si="571"/>
        <v>1.6666666666666667</v>
      </c>
    </row>
    <row r="3613" spans="1:11" x14ac:dyDescent="0.25">
      <c r="A3613" s="19" t="s">
        <v>59</v>
      </c>
      <c r="B3613" s="20">
        <v>52</v>
      </c>
      <c r="C3613" s="19" t="s">
        <v>76</v>
      </c>
      <c r="D3613" s="62" t="str">
        <f t="shared" si="561"/>
        <v>BODYPUMP и GRIT52Весовые диски 10 кг</v>
      </c>
      <c r="E3613" s="61">
        <f>B3613*2</f>
        <v>104</v>
      </c>
      <c r="F3613" s="19">
        <f>10*12</f>
        <v>120</v>
      </c>
      <c r="G3613" s="187"/>
      <c r="K3613" s="59">
        <f t="shared" si="571"/>
        <v>3.3333333333333335</v>
      </c>
    </row>
    <row r="3614" spans="1:11" x14ac:dyDescent="0.25">
      <c r="A3614" s="19" t="s">
        <v>59</v>
      </c>
      <c r="B3614" s="20">
        <v>52</v>
      </c>
      <c r="C3614" s="19" t="s">
        <v>81</v>
      </c>
      <c r="D3614" s="62" t="str">
        <f t="shared" ref="D3614:D3677" si="573">A3614&amp;B3614&amp;C3614</f>
        <v xml:space="preserve">BODYPUMP и GRIT52Степперы SMARTSTEP (и 4 подставки) x 1 на человека </v>
      </c>
      <c r="E3614" s="61">
        <f>B3614</f>
        <v>52</v>
      </c>
      <c r="F3614" s="19">
        <f>F3606</f>
        <v>60</v>
      </c>
      <c r="G3614" s="111"/>
    </row>
    <row r="3615" spans="1:11" s="10" customFormat="1" x14ac:dyDescent="0.25">
      <c r="A3615" s="19" t="s">
        <v>59</v>
      </c>
      <c r="B3615" s="20">
        <v>52</v>
      </c>
      <c r="C3615" s="21" t="s">
        <v>80</v>
      </c>
      <c r="D3615" s="62" t="str">
        <f t="shared" si="573"/>
        <v>BODYPUMP и GRIT52Коврики MBX MAT</v>
      </c>
      <c r="E3615" s="92">
        <f>B3615</f>
        <v>52</v>
      </c>
      <c r="F3615" s="21">
        <f>F3606</f>
        <v>60</v>
      </c>
      <c r="G3615" s="29" t="s">
        <v>5</v>
      </c>
      <c r="H3615" s="11"/>
      <c r="I3615" s="11"/>
      <c r="J3615" s="34"/>
    </row>
    <row r="3616" spans="1:11" s="5" customFormat="1" x14ac:dyDescent="0.25">
      <c r="A3616" s="19" t="s">
        <v>59</v>
      </c>
      <c r="B3616" s="20">
        <v>52</v>
      </c>
      <c r="C3616" s="23" t="s">
        <v>88</v>
      </c>
      <c r="D3616" s="62" t="str">
        <f t="shared" si="573"/>
        <v>BODYPUMP и GRIT52Держатели ковриков MBX MAT RACK</v>
      </c>
      <c r="E3616" s="93">
        <v>1</v>
      </c>
      <c r="F3616" s="23">
        <v>1</v>
      </c>
      <c r="G3616" s="30"/>
      <c r="H3616" s="6"/>
      <c r="I3616" s="6"/>
      <c r="J3616" s="37"/>
    </row>
    <row r="3617" spans="1:11" x14ac:dyDescent="0.25">
      <c r="A3617" s="19" t="s">
        <v>59</v>
      </c>
      <c r="B3617" s="20">
        <v>51</v>
      </c>
      <c r="C3617" s="19" t="s">
        <v>83</v>
      </c>
      <c r="D3617" s="62" t="str">
        <f t="shared" si="573"/>
        <v>BODYPUMP и GRIT51Грифы SMARTBAR</v>
      </c>
      <c r="E3617" s="61">
        <f>B3617</f>
        <v>51</v>
      </c>
      <c r="F3617" s="19">
        <v>60</v>
      </c>
      <c r="G3617" s="187" t="s">
        <v>28</v>
      </c>
      <c r="H3617" s="8" t="s">
        <v>11</v>
      </c>
      <c r="I3617" s="4" t="s">
        <v>7</v>
      </c>
      <c r="J3617" s="35" t="s">
        <v>8</v>
      </c>
    </row>
    <row r="3618" spans="1:11" x14ac:dyDescent="0.25">
      <c r="A3618" s="19" t="s">
        <v>59</v>
      </c>
      <c r="B3618" s="20">
        <v>51</v>
      </c>
      <c r="C3618" s="19" t="s">
        <v>3</v>
      </c>
      <c r="D3618" s="62" t="str">
        <f t="shared" si="573"/>
        <v>BODYPUMP и GRIT51WEIGHT SETS</v>
      </c>
      <c r="E3618" s="61">
        <f>B3618</f>
        <v>51</v>
      </c>
      <c r="F3618" s="19">
        <v>60</v>
      </c>
      <c r="G3618" s="187"/>
      <c r="H3618" s="8" t="s">
        <v>10</v>
      </c>
      <c r="I3618" s="4" t="s">
        <v>7</v>
      </c>
      <c r="J3618" s="8" t="s">
        <v>12</v>
      </c>
    </row>
    <row r="3619" spans="1:11" x14ac:dyDescent="0.25">
      <c r="A3619" s="19" t="s">
        <v>59</v>
      </c>
      <c r="B3619" s="20">
        <v>51</v>
      </c>
      <c r="C3619" s="19" t="s">
        <v>70</v>
      </c>
      <c r="D3619" s="62" t="str">
        <f t="shared" si="573"/>
        <v>BODYPUMP и GRIT51Стойки</v>
      </c>
      <c r="E3619" s="61">
        <v>5</v>
      </c>
      <c r="F3619" s="19">
        <v>5</v>
      </c>
      <c r="G3619" s="187"/>
      <c r="H3619" s="8" t="s">
        <v>9</v>
      </c>
      <c r="I3619" s="4" t="s">
        <v>7</v>
      </c>
      <c r="J3619" s="35" t="s">
        <v>9</v>
      </c>
    </row>
    <row r="3620" spans="1:11" x14ac:dyDescent="0.25">
      <c r="A3620" s="19" t="s">
        <v>59</v>
      </c>
      <c r="B3620" s="20">
        <v>51</v>
      </c>
      <c r="C3620" s="19" t="s">
        <v>71</v>
      </c>
      <c r="D3620" s="62" t="str">
        <f t="shared" si="573"/>
        <v>BODYPUMP и GRIT51Дополнительные весовые диски 1 кг</v>
      </c>
      <c r="E3620" s="61">
        <v>0</v>
      </c>
      <c r="F3620" s="19">
        <v>0</v>
      </c>
      <c r="G3620" s="187"/>
      <c r="H3620" s="4" t="s">
        <v>10</v>
      </c>
      <c r="I3620" s="4" t="s">
        <v>11</v>
      </c>
      <c r="J3620" s="36" t="s">
        <v>10</v>
      </c>
      <c r="K3620" s="59">
        <f>F3620/$F$761</f>
        <v>0</v>
      </c>
    </row>
    <row r="3621" spans="1:11" x14ac:dyDescent="0.25">
      <c r="A3621" s="19" t="s">
        <v>59</v>
      </c>
      <c r="B3621" s="20">
        <v>51</v>
      </c>
      <c r="C3621" s="19" t="s">
        <v>72</v>
      </c>
      <c r="D3621" s="62" t="str">
        <f t="shared" si="573"/>
        <v>BODYPUMP и GRIT51Дополнительные весовые диски 2,5 кг</v>
      </c>
      <c r="E3621" s="61">
        <f>B3621</f>
        <v>51</v>
      </c>
      <c r="F3621" s="19">
        <f>12*5</f>
        <v>60</v>
      </c>
      <c r="G3621" s="187"/>
      <c r="H3621" s="9" t="s">
        <v>17</v>
      </c>
      <c r="K3621" s="59">
        <f t="shared" ref="K3621:K3625" si="574">F3621/$F$761</f>
        <v>1.6666666666666667</v>
      </c>
    </row>
    <row r="3622" spans="1:11" x14ac:dyDescent="0.25">
      <c r="A3622" s="19" t="s">
        <v>59</v>
      </c>
      <c r="B3622" s="20">
        <v>51</v>
      </c>
      <c r="C3622" s="19" t="s">
        <v>74</v>
      </c>
      <c r="D3622" s="62" t="str">
        <f t="shared" si="573"/>
        <v>BODYPUMP и GRIT51Весовые диски 3,7 кг</v>
      </c>
      <c r="E3622" s="61">
        <f t="shared" ref="E3622:E3624" si="575">B3622</f>
        <v>51</v>
      </c>
      <c r="F3622" s="19">
        <f>12*5</f>
        <v>60</v>
      </c>
      <c r="G3622" s="187"/>
      <c r="K3622" s="59">
        <f t="shared" si="574"/>
        <v>1.6666666666666667</v>
      </c>
    </row>
    <row r="3623" spans="1:11" x14ac:dyDescent="0.25">
      <c r="A3623" s="19" t="s">
        <v>59</v>
      </c>
      <c r="B3623" s="20">
        <v>51</v>
      </c>
      <c r="C3623" s="19" t="s">
        <v>73</v>
      </c>
      <c r="D3623" s="62" t="str">
        <f t="shared" si="573"/>
        <v>BODYPUMP и GRIT51Дополнительные весовые диски 5 кг</v>
      </c>
      <c r="E3623" s="61">
        <f t="shared" si="575"/>
        <v>51</v>
      </c>
      <c r="F3623" s="19">
        <f>12*5</f>
        <v>60</v>
      </c>
      <c r="G3623" s="187"/>
      <c r="K3623" s="59">
        <f t="shared" si="574"/>
        <v>1.6666666666666667</v>
      </c>
    </row>
    <row r="3624" spans="1:11" x14ac:dyDescent="0.25">
      <c r="A3624" s="19" t="s">
        <v>59</v>
      </c>
      <c r="B3624" s="20">
        <v>51</v>
      </c>
      <c r="C3624" s="19" t="s">
        <v>75</v>
      </c>
      <c r="D3624" s="62" t="str">
        <f t="shared" si="573"/>
        <v>BODYPUMP и GRIT51Весовые диски 7,5 кг</v>
      </c>
      <c r="E3624" s="61">
        <f t="shared" si="575"/>
        <v>51</v>
      </c>
      <c r="F3624" s="19">
        <f>12*5</f>
        <v>60</v>
      </c>
      <c r="G3624" s="187"/>
      <c r="K3624" s="59">
        <f t="shared" si="574"/>
        <v>1.6666666666666667</v>
      </c>
    </row>
    <row r="3625" spans="1:11" x14ac:dyDescent="0.25">
      <c r="A3625" s="19" t="s">
        <v>59</v>
      </c>
      <c r="B3625" s="20">
        <v>51</v>
      </c>
      <c r="C3625" s="19" t="s">
        <v>76</v>
      </c>
      <c r="D3625" s="62" t="str">
        <f t="shared" si="573"/>
        <v>BODYPUMP и GRIT51Весовые диски 10 кг</v>
      </c>
      <c r="E3625" s="61">
        <f>B3625*2</f>
        <v>102</v>
      </c>
      <c r="F3625" s="19">
        <f>10*12</f>
        <v>120</v>
      </c>
      <c r="G3625" s="187"/>
      <c r="K3625" s="59">
        <f t="shared" si="574"/>
        <v>3.3333333333333335</v>
      </c>
    </row>
    <row r="3626" spans="1:11" x14ac:dyDescent="0.25">
      <c r="A3626" s="19" t="s">
        <v>59</v>
      </c>
      <c r="B3626" s="20">
        <v>51</v>
      </c>
      <c r="C3626" s="19" t="s">
        <v>81</v>
      </c>
      <c r="D3626" s="62" t="str">
        <f t="shared" si="573"/>
        <v xml:space="preserve">BODYPUMP и GRIT51Степперы SMARTSTEP (и 4 подставки) x 1 на человека </v>
      </c>
      <c r="E3626" s="61">
        <f>B3626</f>
        <v>51</v>
      </c>
      <c r="F3626" s="19">
        <f>F3618</f>
        <v>60</v>
      </c>
      <c r="G3626" s="111"/>
    </row>
    <row r="3627" spans="1:11" s="10" customFormat="1" x14ac:dyDescent="0.25">
      <c r="A3627" s="19" t="s">
        <v>59</v>
      </c>
      <c r="B3627" s="20">
        <v>51</v>
      </c>
      <c r="C3627" s="21" t="s">
        <v>80</v>
      </c>
      <c r="D3627" s="62" t="str">
        <f t="shared" si="573"/>
        <v>BODYPUMP и GRIT51Коврики MBX MAT</v>
      </c>
      <c r="E3627" s="92">
        <f>B3627</f>
        <v>51</v>
      </c>
      <c r="F3627" s="21">
        <f>F3618</f>
        <v>60</v>
      </c>
      <c r="G3627" s="29" t="s">
        <v>5</v>
      </c>
      <c r="H3627" s="11"/>
      <c r="I3627" s="11"/>
      <c r="J3627" s="34"/>
    </row>
    <row r="3628" spans="1:11" s="5" customFormat="1" x14ac:dyDescent="0.25">
      <c r="A3628" s="19" t="s">
        <v>59</v>
      </c>
      <c r="B3628" s="20">
        <v>51</v>
      </c>
      <c r="C3628" s="23" t="s">
        <v>88</v>
      </c>
      <c r="D3628" s="62" t="str">
        <f t="shared" si="573"/>
        <v>BODYPUMP и GRIT51Держатели ковриков MBX MAT RACK</v>
      </c>
      <c r="E3628" s="93">
        <v>1</v>
      </c>
      <c r="F3628" s="23">
        <v>1</v>
      </c>
      <c r="G3628" s="30"/>
      <c r="H3628" s="6"/>
      <c r="I3628" s="6"/>
      <c r="J3628" s="37"/>
    </row>
    <row r="3629" spans="1:11" x14ac:dyDescent="0.25">
      <c r="A3629" s="19" t="s">
        <v>59</v>
      </c>
      <c r="B3629" s="20">
        <v>50</v>
      </c>
      <c r="C3629" s="19" t="s">
        <v>83</v>
      </c>
      <c r="D3629" s="62" t="str">
        <f t="shared" si="573"/>
        <v>BODYPUMP и GRIT50Грифы SMARTBAR</v>
      </c>
      <c r="E3629" s="61">
        <f>B3629</f>
        <v>50</v>
      </c>
      <c r="F3629" s="19">
        <v>60</v>
      </c>
      <c r="G3629" s="187" t="s">
        <v>28</v>
      </c>
      <c r="H3629" s="8" t="s">
        <v>11</v>
      </c>
      <c r="I3629" s="4" t="s">
        <v>7</v>
      </c>
      <c r="J3629" s="35" t="s">
        <v>8</v>
      </c>
    </row>
    <row r="3630" spans="1:11" x14ac:dyDescent="0.25">
      <c r="A3630" s="19" t="s">
        <v>59</v>
      </c>
      <c r="B3630" s="20">
        <v>50</v>
      </c>
      <c r="C3630" s="19" t="s">
        <v>3</v>
      </c>
      <c r="D3630" s="62" t="str">
        <f t="shared" si="573"/>
        <v>BODYPUMP и GRIT50WEIGHT SETS</v>
      </c>
      <c r="E3630" s="61">
        <f>B3630</f>
        <v>50</v>
      </c>
      <c r="F3630" s="19">
        <v>60</v>
      </c>
      <c r="G3630" s="187"/>
      <c r="H3630" s="8" t="s">
        <v>10</v>
      </c>
      <c r="I3630" s="4" t="s">
        <v>7</v>
      </c>
      <c r="J3630" s="8" t="s">
        <v>12</v>
      </c>
    </row>
    <row r="3631" spans="1:11" x14ac:dyDescent="0.25">
      <c r="A3631" s="19" t="s">
        <v>59</v>
      </c>
      <c r="B3631" s="20">
        <v>50</v>
      </c>
      <c r="C3631" s="19" t="s">
        <v>70</v>
      </c>
      <c r="D3631" s="62" t="str">
        <f t="shared" si="573"/>
        <v>BODYPUMP и GRIT50Стойки</v>
      </c>
      <c r="E3631" s="61">
        <v>5</v>
      </c>
      <c r="F3631" s="19">
        <v>5</v>
      </c>
      <c r="G3631" s="187"/>
      <c r="H3631" s="8" t="s">
        <v>9</v>
      </c>
      <c r="I3631" s="4" t="s">
        <v>7</v>
      </c>
      <c r="J3631" s="35" t="s">
        <v>9</v>
      </c>
    </row>
    <row r="3632" spans="1:11" x14ac:dyDescent="0.25">
      <c r="A3632" s="19" t="s">
        <v>59</v>
      </c>
      <c r="B3632" s="20">
        <v>50</v>
      </c>
      <c r="C3632" s="19" t="s">
        <v>71</v>
      </c>
      <c r="D3632" s="62" t="str">
        <f t="shared" si="573"/>
        <v>BODYPUMP и GRIT50Дополнительные весовые диски 1 кг</v>
      </c>
      <c r="E3632" s="61">
        <v>0</v>
      </c>
      <c r="F3632" s="19">
        <v>0</v>
      </c>
      <c r="G3632" s="187"/>
      <c r="H3632" s="4" t="s">
        <v>10</v>
      </c>
      <c r="I3632" s="4" t="s">
        <v>11</v>
      </c>
      <c r="J3632" s="36" t="s">
        <v>10</v>
      </c>
      <c r="K3632" s="59">
        <f>F3632/$F$761</f>
        <v>0</v>
      </c>
    </row>
    <row r="3633" spans="1:11" x14ac:dyDescent="0.25">
      <c r="A3633" s="19" t="s">
        <v>59</v>
      </c>
      <c r="B3633" s="20">
        <v>50</v>
      </c>
      <c r="C3633" s="19" t="s">
        <v>72</v>
      </c>
      <c r="D3633" s="62" t="str">
        <f t="shared" si="573"/>
        <v>BODYPUMP и GRIT50Дополнительные весовые диски 2,5 кг</v>
      </c>
      <c r="E3633" s="61">
        <f>B3633</f>
        <v>50</v>
      </c>
      <c r="F3633" s="19">
        <f>12*5</f>
        <v>60</v>
      </c>
      <c r="G3633" s="187"/>
      <c r="H3633" s="9" t="s">
        <v>17</v>
      </c>
      <c r="K3633" s="59">
        <f t="shared" ref="K3633:K3637" si="576">F3633/$F$761</f>
        <v>1.6666666666666667</v>
      </c>
    </row>
    <row r="3634" spans="1:11" x14ac:dyDescent="0.25">
      <c r="A3634" s="19" t="s">
        <v>59</v>
      </c>
      <c r="B3634" s="20">
        <v>50</v>
      </c>
      <c r="C3634" s="19" t="s">
        <v>74</v>
      </c>
      <c r="D3634" s="62" t="str">
        <f t="shared" si="573"/>
        <v>BODYPUMP и GRIT50Весовые диски 3,7 кг</v>
      </c>
      <c r="E3634" s="61">
        <f t="shared" ref="E3634:E3636" si="577">B3634</f>
        <v>50</v>
      </c>
      <c r="F3634" s="19">
        <f>12*5</f>
        <v>60</v>
      </c>
      <c r="G3634" s="187"/>
      <c r="K3634" s="59">
        <f t="shared" si="576"/>
        <v>1.6666666666666667</v>
      </c>
    </row>
    <row r="3635" spans="1:11" x14ac:dyDescent="0.25">
      <c r="A3635" s="19" t="s">
        <v>59</v>
      </c>
      <c r="B3635" s="20">
        <v>50</v>
      </c>
      <c r="C3635" s="19" t="s">
        <v>73</v>
      </c>
      <c r="D3635" s="62" t="str">
        <f t="shared" si="573"/>
        <v>BODYPUMP и GRIT50Дополнительные весовые диски 5 кг</v>
      </c>
      <c r="E3635" s="61">
        <f t="shared" si="577"/>
        <v>50</v>
      </c>
      <c r="F3635" s="19">
        <f>12*5</f>
        <v>60</v>
      </c>
      <c r="G3635" s="187"/>
      <c r="K3635" s="59">
        <f t="shared" si="576"/>
        <v>1.6666666666666667</v>
      </c>
    </row>
    <row r="3636" spans="1:11" x14ac:dyDescent="0.25">
      <c r="A3636" s="19" t="s">
        <v>59</v>
      </c>
      <c r="B3636" s="20">
        <v>50</v>
      </c>
      <c r="C3636" s="19" t="s">
        <v>75</v>
      </c>
      <c r="D3636" s="62" t="str">
        <f t="shared" si="573"/>
        <v>BODYPUMP и GRIT50Весовые диски 7,5 кг</v>
      </c>
      <c r="E3636" s="61">
        <f t="shared" si="577"/>
        <v>50</v>
      </c>
      <c r="F3636" s="19">
        <f>12*5</f>
        <v>60</v>
      </c>
      <c r="G3636" s="187"/>
      <c r="K3636" s="59">
        <f t="shared" si="576"/>
        <v>1.6666666666666667</v>
      </c>
    </row>
    <row r="3637" spans="1:11" x14ac:dyDescent="0.25">
      <c r="A3637" s="19" t="s">
        <v>59</v>
      </c>
      <c r="B3637" s="20">
        <v>50</v>
      </c>
      <c r="C3637" s="19" t="s">
        <v>76</v>
      </c>
      <c r="D3637" s="62" t="str">
        <f t="shared" si="573"/>
        <v>BODYPUMP и GRIT50Весовые диски 10 кг</v>
      </c>
      <c r="E3637" s="61">
        <f>B3637*2</f>
        <v>100</v>
      </c>
      <c r="F3637" s="19">
        <f>10*12</f>
        <v>120</v>
      </c>
      <c r="G3637" s="187"/>
      <c r="K3637" s="59">
        <f t="shared" si="576"/>
        <v>3.3333333333333335</v>
      </c>
    </row>
    <row r="3638" spans="1:11" x14ac:dyDescent="0.25">
      <c r="A3638" s="19" t="s">
        <v>59</v>
      </c>
      <c r="B3638" s="20">
        <v>50</v>
      </c>
      <c r="C3638" s="19" t="s">
        <v>81</v>
      </c>
      <c r="D3638" s="62" t="str">
        <f t="shared" si="573"/>
        <v xml:space="preserve">BODYPUMP и GRIT50Степперы SMARTSTEP (и 4 подставки) x 1 на человека </v>
      </c>
      <c r="E3638" s="61">
        <f>B3638</f>
        <v>50</v>
      </c>
      <c r="F3638" s="19">
        <f>F3630</f>
        <v>60</v>
      </c>
      <c r="G3638" s="111"/>
    </row>
    <row r="3639" spans="1:11" s="10" customFormat="1" x14ac:dyDescent="0.25">
      <c r="A3639" s="19" t="s">
        <v>59</v>
      </c>
      <c r="B3639" s="20">
        <v>50</v>
      </c>
      <c r="C3639" s="21" t="s">
        <v>80</v>
      </c>
      <c r="D3639" s="62" t="str">
        <f t="shared" si="573"/>
        <v>BODYPUMP и GRIT50Коврики MBX MAT</v>
      </c>
      <c r="E3639" s="92">
        <f>B3639</f>
        <v>50</v>
      </c>
      <c r="F3639" s="21">
        <f>F3630</f>
        <v>60</v>
      </c>
      <c r="G3639" s="29" t="s">
        <v>5</v>
      </c>
      <c r="H3639" s="11"/>
      <c r="I3639" s="11"/>
      <c r="J3639" s="34"/>
    </row>
    <row r="3640" spans="1:11" s="5" customFormat="1" x14ac:dyDescent="0.25">
      <c r="A3640" s="19" t="s">
        <v>59</v>
      </c>
      <c r="B3640" s="20">
        <v>50</v>
      </c>
      <c r="C3640" s="23" t="s">
        <v>88</v>
      </c>
      <c r="D3640" s="62" t="str">
        <f t="shared" si="573"/>
        <v>BODYPUMP и GRIT50Держатели ковриков MBX MAT RACK</v>
      </c>
      <c r="E3640" s="93">
        <v>1</v>
      </c>
      <c r="F3640" s="23">
        <v>1</v>
      </c>
      <c r="G3640" s="30"/>
      <c r="H3640" s="6"/>
      <c r="I3640" s="6"/>
      <c r="J3640" s="37"/>
    </row>
    <row r="3641" spans="1:11" x14ac:dyDescent="0.25">
      <c r="A3641" s="19" t="s">
        <v>59</v>
      </c>
      <c r="B3641" s="20">
        <v>49</v>
      </c>
      <c r="C3641" s="19" t="s">
        <v>83</v>
      </c>
      <c r="D3641" s="62" t="str">
        <f t="shared" si="573"/>
        <v>BODYPUMP и GRIT49Грифы SMARTBAR</v>
      </c>
      <c r="E3641" s="61">
        <f>B3641</f>
        <v>49</v>
      </c>
      <c r="F3641" s="19">
        <v>60</v>
      </c>
      <c r="G3641" s="187" t="s">
        <v>28</v>
      </c>
      <c r="H3641" s="8" t="s">
        <v>11</v>
      </c>
      <c r="I3641" s="4" t="s">
        <v>7</v>
      </c>
      <c r="J3641" s="35" t="s">
        <v>8</v>
      </c>
    </row>
    <row r="3642" spans="1:11" x14ac:dyDescent="0.25">
      <c r="A3642" s="19" t="s">
        <v>59</v>
      </c>
      <c r="B3642" s="20">
        <v>49</v>
      </c>
      <c r="C3642" s="19" t="s">
        <v>3</v>
      </c>
      <c r="D3642" s="62" t="str">
        <f t="shared" si="573"/>
        <v>BODYPUMP и GRIT49WEIGHT SETS</v>
      </c>
      <c r="E3642" s="61">
        <f>B3642</f>
        <v>49</v>
      </c>
      <c r="F3642" s="19">
        <v>60</v>
      </c>
      <c r="G3642" s="187"/>
      <c r="H3642" s="8" t="s">
        <v>10</v>
      </c>
      <c r="I3642" s="4" t="s">
        <v>7</v>
      </c>
      <c r="J3642" s="8" t="s">
        <v>12</v>
      </c>
    </row>
    <row r="3643" spans="1:11" x14ac:dyDescent="0.25">
      <c r="A3643" s="19" t="s">
        <v>59</v>
      </c>
      <c r="B3643" s="20">
        <v>49</v>
      </c>
      <c r="C3643" s="19" t="s">
        <v>70</v>
      </c>
      <c r="D3643" s="62" t="str">
        <f t="shared" si="573"/>
        <v>BODYPUMP и GRIT49Стойки</v>
      </c>
      <c r="E3643" s="61">
        <v>5</v>
      </c>
      <c r="F3643" s="19">
        <v>5</v>
      </c>
      <c r="G3643" s="187"/>
      <c r="H3643" s="8" t="s">
        <v>9</v>
      </c>
      <c r="I3643" s="4" t="s">
        <v>7</v>
      </c>
      <c r="J3643" s="35" t="s">
        <v>9</v>
      </c>
    </row>
    <row r="3644" spans="1:11" x14ac:dyDescent="0.25">
      <c r="A3644" s="19" t="s">
        <v>59</v>
      </c>
      <c r="B3644" s="20">
        <v>49</v>
      </c>
      <c r="C3644" s="19" t="s">
        <v>71</v>
      </c>
      <c r="D3644" s="62" t="str">
        <f t="shared" si="573"/>
        <v>BODYPUMP и GRIT49Дополнительные весовые диски 1 кг</v>
      </c>
      <c r="E3644" s="61">
        <v>0</v>
      </c>
      <c r="F3644" s="19">
        <v>0</v>
      </c>
      <c r="G3644" s="187"/>
      <c r="H3644" s="4" t="s">
        <v>10</v>
      </c>
      <c r="I3644" s="4" t="s">
        <v>11</v>
      </c>
      <c r="J3644" s="36" t="s">
        <v>10</v>
      </c>
      <c r="K3644" s="59">
        <f>F3644/$F$761</f>
        <v>0</v>
      </c>
    </row>
    <row r="3645" spans="1:11" x14ac:dyDescent="0.25">
      <c r="A3645" s="19" t="s">
        <v>59</v>
      </c>
      <c r="B3645" s="20">
        <v>49</v>
      </c>
      <c r="C3645" s="19" t="s">
        <v>72</v>
      </c>
      <c r="D3645" s="62" t="str">
        <f t="shared" si="573"/>
        <v>BODYPUMP и GRIT49Дополнительные весовые диски 2,5 кг</v>
      </c>
      <c r="E3645" s="61">
        <f>B3645</f>
        <v>49</v>
      </c>
      <c r="F3645" s="19">
        <f>12*5</f>
        <v>60</v>
      </c>
      <c r="G3645" s="187"/>
      <c r="H3645" s="9" t="s">
        <v>17</v>
      </c>
      <c r="K3645" s="59">
        <f t="shared" ref="K3645:K3649" si="578">F3645/$F$761</f>
        <v>1.6666666666666667</v>
      </c>
    </row>
    <row r="3646" spans="1:11" x14ac:dyDescent="0.25">
      <c r="A3646" s="19" t="s">
        <v>59</v>
      </c>
      <c r="B3646" s="20">
        <v>49</v>
      </c>
      <c r="C3646" s="19" t="s">
        <v>74</v>
      </c>
      <c r="D3646" s="62" t="str">
        <f t="shared" si="573"/>
        <v>BODYPUMP и GRIT49Весовые диски 3,7 кг</v>
      </c>
      <c r="E3646" s="61">
        <f t="shared" ref="E3646:E3648" si="579">B3646</f>
        <v>49</v>
      </c>
      <c r="F3646" s="19">
        <f>12*5</f>
        <v>60</v>
      </c>
      <c r="G3646" s="187"/>
      <c r="K3646" s="59">
        <f t="shared" si="578"/>
        <v>1.6666666666666667</v>
      </c>
    </row>
    <row r="3647" spans="1:11" x14ac:dyDescent="0.25">
      <c r="A3647" s="19" t="s">
        <v>59</v>
      </c>
      <c r="B3647" s="20">
        <v>49</v>
      </c>
      <c r="C3647" s="19" t="s">
        <v>73</v>
      </c>
      <c r="D3647" s="62" t="str">
        <f t="shared" si="573"/>
        <v>BODYPUMP и GRIT49Дополнительные весовые диски 5 кг</v>
      </c>
      <c r="E3647" s="61">
        <f t="shared" si="579"/>
        <v>49</v>
      </c>
      <c r="F3647" s="19">
        <f>12*5</f>
        <v>60</v>
      </c>
      <c r="G3647" s="187"/>
      <c r="K3647" s="59">
        <f t="shared" si="578"/>
        <v>1.6666666666666667</v>
      </c>
    </row>
    <row r="3648" spans="1:11" x14ac:dyDescent="0.25">
      <c r="A3648" s="19" t="s">
        <v>59</v>
      </c>
      <c r="B3648" s="20">
        <v>49</v>
      </c>
      <c r="C3648" s="19" t="s">
        <v>75</v>
      </c>
      <c r="D3648" s="62" t="str">
        <f t="shared" si="573"/>
        <v>BODYPUMP и GRIT49Весовые диски 7,5 кг</v>
      </c>
      <c r="E3648" s="61">
        <f t="shared" si="579"/>
        <v>49</v>
      </c>
      <c r="F3648" s="19">
        <f>12*5</f>
        <v>60</v>
      </c>
      <c r="G3648" s="187"/>
      <c r="K3648" s="59">
        <f t="shared" si="578"/>
        <v>1.6666666666666667</v>
      </c>
    </row>
    <row r="3649" spans="1:11" x14ac:dyDescent="0.25">
      <c r="A3649" s="19" t="s">
        <v>59</v>
      </c>
      <c r="B3649" s="20">
        <v>49</v>
      </c>
      <c r="C3649" s="19" t="s">
        <v>76</v>
      </c>
      <c r="D3649" s="62" t="str">
        <f t="shared" si="573"/>
        <v>BODYPUMP и GRIT49Весовые диски 10 кг</v>
      </c>
      <c r="E3649" s="61">
        <f>B3649*2</f>
        <v>98</v>
      </c>
      <c r="F3649" s="19">
        <f>10*12</f>
        <v>120</v>
      </c>
      <c r="G3649" s="187"/>
      <c r="K3649" s="59">
        <f t="shared" si="578"/>
        <v>3.3333333333333335</v>
      </c>
    </row>
    <row r="3650" spans="1:11" x14ac:dyDescent="0.25">
      <c r="A3650" s="19" t="s">
        <v>59</v>
      </c>
      <c r="B3650" s="20">
        <v>49</v>
      </c>
      <c r="C3650" s="19" t="s">
        <v>81</v>
      </c>
      <c r="D3650" s="62" t="str">
        <f t="shared" si="573"/>
        <v xml:space="preserve">BODYPUMP и GRIT49Степперы SMARTSTEP (и 4 подставки) x 1 на человека </v>
      </c>
      <c r="E3650" s="61">
        <f>B3650</f>
        <v>49</v>
      </c>
      <c r="F3650" s="19">
        <f>F3642</f>
        <v>60</v>
      </c>
      <c r="G3650" s="111"/>
    </row>
    <row r="3651" spans="1:11" s="10" customFormat="1" x14ac:dyDescent="0.25">
      <c r="A3651" s="19" t="s">
        <v>59</v>
      </c>
      <c r="B3651" s="20">
        <v>49</v>
      </c>
      <c r="C3651" s="21" t="s">
        <v>80</v>
      </c>
      <c r="D3651" s="62" t="str">
        <f t="shared" si="573"/>
        <v>BODYPUMP и GRIT49Коврики MBX MAT</v>
      </c>
      <c r="E3651" s="92">
        <f>B3651</f>
        <v>49</v>
      </c>
      <c r="F3651" s="21">
        <f>F3642</f>
        <v>60</v>
      </c>
      <c r="G3651" s="29" t="s">
        <v>5</v>
      </c>
      <c r="H3651" s="11"/>
      <c r="I3651" s="11"/>
      <c r="J3651" s="34"/>
    </row>
    <row r="3652" spans="1:11" s="5" customFormat="1" x14ac:dyDescent="0.25">
      <c r="A3652" s="19" t="s">
        <v>59</v>
      </c>
      <c r="B3652" s="20">
        <v>49</v>
      </c>
      <c r="C3652" s="23" t="s">
        <v>88</v>
      </c>
      <c r="D3652" s="62" t="str">
        <f t="shared" si="573"/>
        <v>BODYPUMP и GRIT49Держатели ковриков MBX MAT RACK</v>
      </c>
      <c r="E3652" s="93">
        <v>1</v>
      </c>
      <c r="F3652" s="23">
        <v>1</v>
      </c>
      <c r="G3652" s="30"/>
      <c r="H3652" s="6"/>
      <c r="I3652" s="6"/>
      <c r="J3652" s="37"/>
    </row>
    <row r="3653" spans="1:11" s="41" customFormat="1" x14ac:dyDescent="0.25">
      <c r="A3653" s="41" t="s">
        <v>66</v>
      </c>
      <c r="B3653" s="80">
        <v>60</v>
      </c>
      <c r="C3653" s="81" t="s">
        <v>78</v>
      </c>
      <c r="D3653" s="62" t="str">
        <f t="shared" si="573"/>
        <v>Только CX WORX60Амортизаторы SMARTBAND</v>
      </c>
      <c r="E3653" s="60">
        <f>B3653</f>
        <v>60</v>
      </c>
      <c r="G3653" s="185" t="s">
        <v>23</v>
      </c>
      <c r="H3653" s="8"/>
      <c r="I3653" s="8"/>
      <c r="J3653" s="35"/>
    </row>
    <row r="3654" spans="1:11" s="41" customFormat="1" x14ac:dyDescent="0.25">
      <c r="A3654" s="41" t="s">
        <v>66</v>
      </c>
      <c r="B3654" s="80">
        <v>60</v>
      </c>
      <c r="C3654" s="81" t="s">
        <v>79</v>
      </c>
      <c r="D3654" s="62" t="str">
        <f t="shared" si="573"/>
        <v>Только CX WORX60Амортизаторы SMARTBAND EXTREME</v>
      </c>
      <c r="E3654" s="60">
        <v>20</v>
      </c>
      <c r="G3654" s="186"/>
      <c r="H3654" s="8">
        <f>E3653*0.4</f>
        <v>24</v>
      </c>
      <c r="I3654" s="8"/>
      <c r="J3654" s="35"/>
    </row>
    <row r="3655" spans="1:11" s="41" customFormat="1" x14ac:dyDescent="0.25">
      <c r="A3655" s="41" t="s">
        <v>66</v>
      </c>
      <c r="B3655" s="80">
        <v>60</v>
      </c>
      <c r="C3655" s="81" t="s">
        <v>77</v>
      </c>
      <c r="D3655" s="62" t="str">
        <f t="shared" si="573"/>
        <v>Только CX WORX60Держатели Амортизаторов SMARTBAND RACK</v>
      </c>
      <c r="E3655" s="60">
        <v>8</v>
      </c>
      <c r="G3655" s="186"/>
      <c r="H3655" s="8"/>
      <c r="I3655" s="8"/>
      <c r="J3655" s="35"/>
    </row>
    <row r="3656" spans="1:11" s="41" customFormat="1" x14ac:dyDescent="0.25">
      <c r="A3656" s="41" t="s">
        <v>66</v>
      </c>
      <c r="B3656" s="80">
        <v>60</v>
      </c>
      <c r="C3656" s="39" t="s">
        <v>72</v>
      </c>
      <c r="D3656" s="62" t="str">
        <f t="shared" si="573"/>
        <v>Только CX WORX60Дополнительные весовые диски 2,5 кг</v>
      </c>
      <c r="E3656" s="60">
        <f>B3656</f>
        <v>60</v>
      </c>
      <c r="G3656" s="186"/>
      <c r="H3656" s="8"/>
      <c r="I3656" s="8"/>
      <c r="J3656" s="35"/>
    </row>
    <row r="3657" spans="1:11" s="41" customFormat="1" x14ac:dyDescent="0.25">
      <c r="A3657" s="41" t="s">
        <v>66</v>
      </c>
      <c r="B3657" s="80">
        <v>60</v>
      </c>
      <c r="C3657" s="39" t="s">
        <v>74</v>
      </c>
      <c r="D3657" s="62" t="str">
        <f t="shared" si="573"/>
        <v>Только CX WORX60Весовые диски 3,7 кг</v>
      </c>
      <c r="E3657" s="60">
        <f>B3657/2</f>
        <v>30</v>
      </c>
      <c r="G3657" s="186"/>
      <c r="H3657" s="8"/>
      <c r="I3657" s="8"/>
      <c r="J3657" s="35"/>
    </row>
    <row r="3658" spans="1:11" s="41" customFormat="1" x14ac:dyDescent="0.25">
      <c r="A3658" s="41" t="s">
        <v>66</v>
      </c>
      <c r="B3658" s="80">
        <v>60</v>
      </c>
      <c r="C3658" s="39" t="s">
        <v>73</v>
      </c>
      <c r="D3658" s="62" t="str">
        <f t="shared" si="573"/>
        <v>Только CX WORX60Дополнительные весовые диски 5 кг</v>
      </c>
      <c r="E3658" s="60">
        <f>B3658/2</f>
        <v>30</v>
      </c>
      <c r="G3658" s="186"/>
      <c r="H3658" s="8"/>
      <c r="I3658" s="8"/>
      <c r="J3658" s="35"/>
    </row>
    <row r="3659" spans="1:11" s="41" customFormat="1" x14ac:dyDescent="0.25">
      <c r="A3659" s="41" t="s">
        <v>66</v>
      </c>
      <c r="B3659" s="80">
        <v>60</v>
      </c>
      <c r="C3659" s="81" t="s">
        <v>80</v>
      </c>
      <c r="D3659" s="62" t="str">
        <f t="shared" si="573"/>
        <v>Только CX WORX60Коврики MBX MAT</v>
      </c>
      <c r="E3659" s="100">
        <f>B3659</f>
        <v>60</v>
      </c>
      <c r="F3659" s="81"/>
      <c r="G3659" s="82" t="s">
        <v>19</v>
      </c>
      <c r="H3659" s="8"/>
      <c r="I3659" s="8"/>
      <c r="J3659" s="35"/>
    </row>
    <row r="3660" spans="1:11" s="41" customFormat="1" x14ac:dyDescent="0.25">
      <c r="A3660" s="41" t="s">
        <v>66</v>
      </c>
      <c r="B3660" s="80">
        <v>60</v>
      </c>
      <c r="C3660" s="83" t="s">
        <v>88</v>
      </c>
      <c r="D3660" s="62" t="str">
        <f t="shared" si="573"/>
        <v>Только CX WORX60Держатели ковриков MBX MAT RACK</v>
      </c>
      <c r="E3660" s="101">
        <v>2</v>
      </c>
      <c r="F3660" s="83"/>
      <c r="G3660" s="84" t="s">
        <v>5</v>
      </c>
      <c r="H3660" s="8"/>
      <c r="I3660" s="8"/>
      <c r="J3660" s="35"/>
    </row>
    <row r="3661" spans="1:11" s="41" customFormat="1" x14ac:dyDescent="0.25">
      <c r="A3661" s="41" t="s">
        <v>66</v>
      </c>
      <c r="B3661" s="80">
        <v>59</v>
      </c>
      <c r="D3661" s="62" t="str">
        <f t="shared" si="573"/>
        <v>Только CX WORX59</v>
      </c>
      <c r="E3661" s="60"/>
      <c r="G3661" s="82"/>
      <c r="H3661" s="8"/>
      <c r="I3661" s="8"/>
      <c r="J3661" s="35"/>
    </row>
    <row r="3662" spans="1:11" s="41" customFormat="1" x14ac:dyDescent="0.25">
      <c r="A3662" s="41" t="s">
        <v>66</v>
      </c>
      <c r="B3662" s="80">
        <v>59</v>
      </c>
      <c r="C3662" s="81" t="s">
        <v>78</v>
      </c>
      <c r="D3662" s="62" t="str">
        <f t="shared" si="573"/>
        <v>Только CX WORX59Амортизаторы SMARTBAND</v>
      </c>
      <c r="E3662" s="60">
        <f>B3662</f>
        <v>59</v>
      </c>
      <c r="G3662" s="185" t="s">
        <v>23</v>
      </c>
      <c r="H3662" s="8"/>
      <c r="I3662" s="8"/>
      <c r="J3662" s="35"/>
    </row>
    <row r="3663" spans="1:11" s="41" customFormat="1" x14ac:dyDescent="0.25">
      <c r="A3663" s="41" t="s">
        <v>66</v>
      </c>
      <c r="B3663" s="80">
        <v>59</v>
      </c>
      <c r="C3663" s="81" t="s">
        <v>79</v>
      </c>
      <c r="D3663" s="62" t="str">
        <f t="shared" si="573"/>
        <v>Только CX WORX59Амортизаторы SMARTBAND EXTREME</v>
      </c>
      <c r="E3663" s="60">
        <v>21</v>
      </c>
      <c r="G3663" s="186"/>
      <c r="H3663" s="8">
        <f>E3662*0.4</f>
        <v>23.6</v>
      </c>
      <c r="I3663" s="8"/>
      <c r="J3663" s="35"/>
    </row>
    <row r="3664" spans="1:11" s="41" customFormat="1" x14ac:dyDescent="0.25">
      <c r="A3664" s="41" t="s">
        <v>66</v>
      </c>
      <c r="B3664" s="80">
        <v>59</v>
      </c>
      <c r="C3664" s="81" t="s">
        <v>77</v>
      </c>
      <c r="D3664" s="62" t="str">
        <f t="shared" si="573"/>
        <v>Только CX WORX59Держатели Амортизаторов SMARTBAND RACK</v>
      </c>
      <c r="E3664" s="60">
        <v>8</v>
      </c>
      <c r="G3664" s="186"/>
      <c r="H3664" s="8"/>
      <c r="I3664" s="8"/>
      <c r="J3664" s="35"/>
    </row>
    <row r="3665" spans="1:10" s="41" customFormat="1" x14ac:dyDescent="0.25">
      <c r="A3665" s="41" t="s">
        <v>66</v>
      </c>
      <c r="B3665" s="80">
        <v>59</v>
      </c>
      <c r="C3665" s="39" t="s">
        <v>72</v>
      </c>
      <c r="D3665" s="62" t="str">
        <f t="shared" si="573"/>
        <v>Только CX WORX59Дополнительные весовые диски 2,5 кг</v>
      </c>
      <c r="E3665" s="60">
        <f>B3665</f>
        <v>59</v>
      </c>
      <c r="G3665" s="186"/>
      <c r="H3665" s="8"/>
      <c r="I3665" s="8"/>
      <c r="J3665" s="35"/>
    </row>
    <row r="3666" spans="1:10" s="41" customFormat="1" x14ac:dyDescent="0.25">
      <c r="A3666" s="41" t="s">
        <v>66</v>
      </c>
      <c r="B3666" s="80">
        <v>59</v>
      </c>
      <c r="C3666" s="39" t="s">
        <v>74</v>
      </c>
      <c r="D3666" s="62" t="str">
        <f t="shared" si="573"/>
        <v>Только CX WORX59Весовые диски 3,7 кг</v>
      </c>
      <c r="E3666" s="60">
        <f>B3666/2</f>
        <v>29.5</v>
      </c>
      <c r="G3666" s="186"/>
      <c r="H3666" s="8"/>
      <c r="I3666" s="8"/>
      <c r="J3666" s="35"/>
    </row>
    <row r="3667" spans="1:10" s="41" customFormat="1" x14ac:dyDescent="0.25">
      <c r="A3667" s="41" t="s">
        <v>66</v>
      </c>
      <c r="B3667" s="80">
        <v>59</v>
      </c>
      <c r="C3667" s="39" t="s">
        <v>73</v>
      </c>
      <c r="D3667" s="62" t="str">
        <f t="shared" si="573"/>
        <v>Только CX WORX59Дополнительные весовые диски 5 кг</v>
      </c>
      <c r="E3667" s="60">
        <f>B3667/2</f>
        <v>29.5</v>
      </c>
      <c r="G3667" s="186"/>
      <c r="H3667" s="8"/>
      <c r="I3667" s="8"/>
      <c r="J3667" s="35"/>
    </row>
    <row r="3668" spans="1:10" s="41" customFormat="1" x14ac:dyDescent="0.25">
      <c r="A3668" s="41" t="s">
        <v>66</v>
      </c>
      <c r="B3668" s="80">
        <v>59</v>
      </c>
      <c r="C3668" s="81" t="s">
        <v>80</v>
      </c>
      <c r="D3668" s="62" t="str">
        <f t="shared" si="573"/>
        <v>Только CX WORX59Коврики MBX MAT</v>
      </c>
      <c r="E3668" s="100">
        <f>B3668</f>
        <v>59</v>
      </c>
      <c r="F3668" s="81"/>
      <c r="G3668" s="82" t="s">
        <v>19</v>
      </c>
      <c r="H3668" s="8"/>
      <c r="I3668" s="8"/>
      <c r="J3668" s="35"/>
    </row>
    <row r="3669" spans="1:10" s="41" customFormat="1" x14ac:dyDescent="0.25">
      <c r="A3669" s="41" t="s">
        <v>66</v>
      </c>
      <c r="B3669" s="80">
        <v>59</v>
      </c>
      <c r="C3669" s="83" t="s">
        <v>88</v>
      </c>
      <c r="D3669" s="62" t="str">
        <f t="shared" si="573"/>
        <v>Только CX WORX59Держатели ковриков MBX MAT RACK</v>
      </c>
      <c r="E3669" s="101">
        <v>2</v>
      </c>
      <c r="F3669" s="83"/>
      <c r="G3669" s="84" t="s">
        <v>5</v>
      </c>
      <c r="H3669" s="8"/>
      <c r="I3669" s="8"/>
      <c r="J3669" s="35"/>
    </row>
    <row r="3670" spans="1:10" s="41" customFormat="1" x14ac:dyDescent="0.25">
      <c r="A3670" s="41" t="s">
        <v>66</v>
      </c>
      <c r="B3670" s="80">
        <v>58</v>
      </c>
      <c r="D3670" s="62" t="str">
        <f t="shared" si="573"/>
        <v>Только CX WORX58</v>
      </c>
      <c r="E3670" s="60"/>
      <c r="G3670" s="82"/>
      <c r="H3670" s="8"/>
      <c r="I3670" s="8"/>
      <c r="J3670" s="35"/>
    </row>
    <row r="3671" spans="1:10" s="41" customFormat="1" x14ac:dyDescent="0.25">
      <c r="A3671" s="41" t="s">
        <v>66</v>
      </c>
      <c r="B3671" s="80">
        <v>58</v>
      </c>
      <c r="C3671" s="81" t="s">
        <v>78</v>
      </c>
      <c r="D3671" s="62" t="str">
        <f t="shared" si="573"/>
        <v>Только CX WORX58Амортизаторы SMARTBAND</v>
      </c>
      <c r="E3671" s="60">
        <f>B3671</f>
        <v>58</v>
      </c>
      <c r="G3671" s="185" t="s">
        <v>23</v>
      </c>
      <c r="H3671" s="8"/>
      <c r="I3671" s="8"/>
      <c r="J3671" s="35"/>
    </row>
    <row r="3672" spans="1:10" s="41" customFormat="1" x14ac:dyDescent="0.25">
      <c r="A3672" s="41" t="s">
        <v>66</v>
      </c>
      <c r="B3672" s="80">
        <v>58</v>
      </c>
      <c r="C3672" s="81" t="s">
        <v>79</v>
      </c>
      <c r="D3672" s="62" t="str">
        <f t="shared" si="573"/>
        <v>Только CX WORX58Амортизаторы SMARTBAND EXTREME</v>
      </c>
      <c r="E3672" s="60">
        <v>22</v>
      </c>
      <c r="G3672" s="186"/>
      <c r="H3672" s="8">
        <f>E3671*0.4</f>
        <v>23.200000000000003</v>
      </c>
      <c r="I3672" s="8"/>
      <c r="J3672" s="35"/>
    </row>
    <row r="3673" spans="1:10" s="41" customFormat="1" x14ac:dyDescent="0.25">
      <c r="A3673" s="41" t="s">
        <v>66</v>
      </c>
      <c r="B3673" s="80">
        <v>58</v>
      </c>
      <c r="C3673" s="81" t="s">
        <v>77</v>
      </c>
      <c r="D3673" s="62" t="str">
        <f t="shared" si="573"/>
        <v>Только CX WORX58Держатели Амортизаторов SMARTBAND RACK</v>
      </c>
      <c r="E3673" s="60">
        <v>8</v>
      </c>
      <c r="G3673" s="186"/>
      <c r="H3673" s="8"/>
      <c r="I3673" s="8"/>
      <c r="J3673" s="35"/>
    </row>
    <row r="3674" spans="1:10" s="41" customFormat="1" x14ac:dyDescent="0.25">
      <c r="A3674" s="41" t="s">
        <v>66</v>
      </c>
      <c r="B3674" s="80">
        <v>58</v>
      </c>
      <c r="C3674" s="39" t="s">
        <v>72</v>
      </c>
      <c r="D3674" s="62" t="str">
        <f t="shared" si="573"/>
        <v>Только CX WORX58Дополнительные весовые диски 2,5 кг</v>
      </c>
      <c r="E3674" s="60">
        <f>B3674</f>
        <v>58</v>
      </c>
      <c r="G3674" s="186"/>
      <c r="H3674" s="8"/>
      <c r="I3674" s="8"/>
      <c r="J3674" s="35"/>
    </row>
    <row r="3675" spans="1:10" s="41" customFormat="1" x14ac:dyDescent="0.25">
      <c r="A3675" s="41" t="s">
        <v>66</v>
      </c>
      <c r="B3675" s="80">
        <v>58</v>
      </c>
      <c r="C3675" s="39" t="s">
        <v>74</v>
      </c>
      <c r="D3675" s="62" t="str">
        <f t="shared" si="573"/>
        <v>Только CX WORX58Весовые диски 3,7 кг</v>
      </c>
      <c r="E3675" s="60">
        <f>B3675/2</f>
        <v>29</v>
      </c>
      <c r="G3675" s="186"/>
      <c r="H3675" s="8"/>
      <c r="I3675" s="8"/>
      <c r="J3675" s="35"/>
    </row>
    <row r="3676" spans="1:10" s="41" customFormat="1" x14ac:dyDescent="0.25">
      <c r="A3676" s="41" t="s">
        <v>66</v>
      </c>
      <c r="B3676" s="80">
        <v>58</v>
      </c>
      <c r="C3676" s="39" t="s">
        <v>73</v>
      </c>
      <c r="D3676" s="62" t="str">
        <f t="shared" si="573"/>
        <v>Только CX WORX58Дополнительные весовые диски 5 кг</v>
      </c>
      <c r="E3676" s="60">
        <f>B3676/2</f>
        <v>29</v>
      </c>
      <c r="G3676" s="186"/>
      <c r="H3676" s="8"/>
      <c r="I3676" s="8"/>
      <c r="J3676" s="35"/>
    </row>
    <row r="3677" spans="1:10" s="41" customFormat="1" x14ac:dyDescent="0.25">
      <c r="A3677" s="41" t="s">
        <v>66</v>
      </c>
      <c r="B3677" s="80">
        <v>58</v>
      </c>
      <c r="C3677" s="81" t="s">
        <v>80</v>
      </c>
      <c r="D3677" s="62" t="str">
        <f t="shared" si="573"/>
        <v>Только CX WORX58Коврики MBX MAT</v>
      </c>
      <c r="E3677" s="100">
        <f>B3677</f>
        <v>58</v>
      </c>
      <c r="F3677" s="81"/>
      <c r="G3677" s="82" t="s">
        <v>19</v>
      </c>
      <c r="H3677" s="8"/>
      <c r="I3677" s="8"/>
      <c r="J3677" s="35"/>
    </row>
    <row r="3678" spans="1:10" s="41" customFormat="1" x14ac:dyDescent="0.25">
      <c r="A3678" s="41" t="s">
        <v>66</v>
      </c>
      <c r="B3678" s="80">
        <v>58</v>
      </c>
      <c r="C3678" s="83" t="s">
        <v>88</v>
      </c>
      <c r="D3678" s="62" t="str">
        <f t="shared" ref="D3678:D3741" si="580">A3678&amp;B3678&amp;C3678</f>
        <v>Только CX WORX58Держатели ковриков MBX MAT RACK</v>
      </c>
      <c r="E3678" s="101">
        <v>2</v>
      </c>
      <c r="F3678" s="83"/>
      <c r="G3678" s="84" t="s">
        <v>5</v>
      </c>
      <c r="H3678" s="8"/>
      <c r="I3678" s="8"/>
      <c r="J3678" s="35"/>
    </row>
    <row r="3679" spans="1:10" s="41" customFormat="1" x14ac:dyDescent="0.25">
      <c r="A3679" s="41" t="s">
        <v>66</v>
      </c>
      <c r="B3679" s="80">
        <v>57</v>
      </c>
      <c r="D3679" s="62" t="str">
        <f t="shared" si="580"/>
        <v>Только CX WORX57</v>
      </c>
      <c r="E3679" s="60"/>
      <c r="G3679" s="82"/>
      <c r="H3679" s="8"/>
      <c r="I3679" s="8"/>
      <c r="J3679" s="35"/>
    </row>
    <row r="3680" spans="1:10" s="41" customFormat="1" x14ac:dyDescent="0.25">
      <c r="A3680" s="41" t="s">
        <v>66</v>
      </c>
      <c r="B3680" s="80">
        <v>57</v>
      </c>
      <c r="C3680" s="81" t="s">
        <v>78</v>
      </c>
      <c r="D3680" s="62" t="str">
        <f t="shared" si="580"/>
        <v>Только CX WORX57Амортизаторы SMARTBAND</v>
      </c>
      <c r="E3680" s="60">
        <f>B3680</f>
        <v>57</v>
      </c>
      <c r="G3680" s="185" t="s">
        <v>23</v>
      </c>
      <c r="H3680" s="8"/>
      <c r="I3680" s="8"/>
      <c r="J3680" s="35"/>
    </row>
    <row r="3681" spans="1:10" s="41" customFormat="1" x14ac:dyDescent="0.25">
      <c r="A3681" s="41" t="s">
        <v>66</v>
      </c>
      <c r="B3681" s="80">
        <v>57</v>
      </c>
      <c r="C3681" s="81" t="s">
        <v>79</v>
      </c>
      <c r="D3681" s="62" t="str">
        <f t="shared" si="580"/>
        <v>Только CX WORX57Амортизаторы SMARTBAND EXTREME</v>
      </c>
      <c r="E3681" s="60">
        <f>E3680*0.4</f>
        <v>22.8</v>
      </c>
      <c r="G3681" s="186"/>
      <c r="H3681" s="8">
        <f>E3680*0.4</f>
        <v>22.8</v>
      </c>
      <c r="I3681" s="8"/>
      <c r="J3681" s="35"/>
    </row>
    <row r="3682" spans="1:10" s="41" customFormat="1" x14ac:dyDescent="0.25">
      <c r="A3682" s="41" t="s">
        <v>66</v>
      </c>
      <c r="B3682" s="80">
        <v>57</v>
      </c>
      <c r="C3682" s="81" t="s">
        <v>77</v>
      </c>
      <c r="D3682" s="62" t="str">
        <f t="shared" si="580"/>
        <v>Только CX WORX57Держатели Амортизаторов SMARTBAND RACK</v>
      </c>
      <c r="E3682" s="60">
        <v>8</v>
      </c>
      <c r="G3682" s="186"/>
      <c r="H3682" s="8"/>
      <c r="I3682" s="8"/>
      <c r="J3682" s="35"/>
    </row>
    <row r="3683" spans="1:10" s="41" customFormat="1" x14ac:dyDescent="0.25">
      <c r="A3683" s="41" t="s">
        <v>66</v>
      </c>
      <c r="B3683" s="80">
        <v>57</v>
      </c>
      <c r="C3683" s="39" t="s">
        <v>72</v>
      </c>
      <c r="D3683" s="62" t="str">
        <f t="shared" si="580"/>
        <v>Только CX WORX57Дополнительные весовые диски 2,5 кг</v>
      </c>
      <c r="E3683" s="60">
        <f>B3683</f>
        <v>57</v>
      </c>
      <c r="G3683" s="186"/>
      <c r="H3683" s="8"/>
      <c r="I3683" s="8"/>
      <c r="J3683" s="35"/>
    </row>
    <row r="3684" spans="1:10" s="41" customFormat="1" x14ac:dyDescent="0.25">
      <c r="A3684" s="41" t="s">
        <v>66</v>
      </c>
      <c r="B3684" s="80">
        <v>57</v>
      </c>
      <c r="C3684" s="39" t="s">
        <v>74</v>
      </c>
      <c r="D3684" s="62" t="str">
        <f t="shared" si="580"/>
        <v>Только CX WORX57Весовые диски 3,7 кг</v>
      </c>
      <c r="E3684" s="60">
        <f>B3684/2</f>
        <v>28.5</v>
      </c>
      <c r="G3684" s="186"/>
      <c r="H3684" s="8"/>
      <c r="I3684" s="8"/>
      <c r="J3684" s="35"/>
    </row>
    <row r="3685" spans="1:10" s="41" customFormat="1" x14ac:dyDescent="0.25">
      <c r="A3685" s="41" t="s">
        <v>66</v>
      </c>
      <c r="B3685" s="80">
        <v>57</v>
      </c>
      <c r="C3685" s="39" t="s">
        <v>73</v>
      </c>
      <c r="D3685" s="62" t="str">
        <f t="shared" si="580"/>
        <v>Только CX WORX57Дополнительные весовые диски 5 кг</v>
      </c>
      <c r="E3685" s="60">
        <f>B3685/2</f>
        <v>28.5</v>
      </c>
      <c r="G3685" s="186"/>
      <c r="H3685" s="8"/>
      <c r="I3685" s="8"/>
      <c r="J3685" s="35"/>
    </row>
    <row r="3686" spans="1:10" s="41" customFormat="1" x14ac:dyDescent="0.25">
      <c r="A3686" s="41" t="s">
        <v>66</v>
      </c>
      <c r="B3686" s="80">
        <v>57</v>
      </c>
      <c r="C3686" s="81" t="s">
        <v>80</v>
      </c>
      <c r="D3686" s="62" t="str">
        <f t="shared" si="580"/>
        <v>Только CX WORX57Коврики MBX MAT</v>
      </c>
      <c r="E3686" s="100">
        <f>B3686</f>
        <v>57</v>
      </c>
      <c r="F3686" s="81"/>
      <c r="G3686" s="82" t="s">
        <v>19</v>
      </c>
      <c r="H3686" s="8"/>
      <c r="I3686" s="8"/>
      <c r="J3686" s="35"/>
    </row>
    <row r="3687" spans="1:10" s="41" customFormat="1" x14ac:dyDescent="0.25">
      <c r="A3687" s="41" t="s">
        <v>66</v>
      </c>
      <c r="B3687" s="80">
        <v>57</v>
      </c>
      <c r="C3687" s="83" t="s">
        <v>88</v>
      </c>
      <c r="D3687" s="62" t="str">
        <f t="shared" si="580"/>
        <v>Только CX WORX57Держатели ковриков MBX MAT RACK</v>
      </c>
      <c r="E3687" s="101">
        <v>2</v>
      </c>
      <c r="F3687" s="83"/>
      <c r="G3687" s="84" t="s">
        <v>5</v>
      </c>
      <c r="H3687" s="8"/>
      <c r="I3687" s="8"/>
      <c r="J3687" s="35"/>
    </row>
    <row r="3688" spans="1:10" s="41" customFormat="1" x14ac:dyDescent="0.25">
      <c r="A3688" s="41" t="s">
        <v>66</v>
      </c>
      <c r="B3688" s="80">
        <v>56</v>
      </c>
      <c r="D3688" s="62" t="str">
        <f t="shared" si="580"/>
        <v>Только CX WORX56</v>
      </c>
      <c r="E3688" s="60"/>
      <c r="G3688" s="82"/>
      <c r="H3688" s="8"/>
      <c r="I3688" s="8"/>
      <c r="J3688" s="35"/>
    </row>
    <row r="3689" spans="1:10" s="41" customFormat="1" x14ac:dyDescent="0.25">
      <c r="A3689" s="41" t="s">
        <v>66</v>
      </c>
      <c r="B3689" s="80">
        <v>56</v>
      </c>
      <c r="C3689" s="81" t="s">
        <v>78</v>
      </c>
      <c r="D3689" s="62" t="str">
        <f t="shared" si="580"/>
        <v>Только CX WORX56Амортизаторы SMARTBAND</v>
      </c>
      <c r="E3689" s="60">
        <f>B3689</f>
        <v>56</v>
      </c>
      <c r="G3689" s="185" t="s">
        <v>23</v>
      </c>
      <c r="H3689" s="8"/>
      <c r="I3689" s="8"/>
      <c r="J3689" s="35"/>
    </row>
    <row r="3690" spans="1:10" s="41" customFormat="1" x14ac:dyDescent="0.25">
      <c r="A3690" s="41" t="s">
        <v>66</v>
      </c>
      <c r="B3690" s="80">
        <v>56</v>
      </c>
      <c r="C3690" s="81" t="s">
        <v>79</v>
      </c>
      <c r="D3690" s="62" t="str">
        <f t="shared" si="580"/>
        <v>Только CX WORX56Амортизаторы SMARTBAND EXTREME</v>
      </c>
      <c r="E3690" s="60">
        <f>E3689*0.4</f>
        <v>22.400000000000002</v>
      </c>
      <c r="G3690" s="186"/>
      <c r="H3690" s="8">
        <f>E3689*0.4</f>
        <v>22.400000000000002</v>
      </c>
      <c r="I3690" s="8"/>
      <c r="J3690" s="35"/>
    </row>
    <row r="3691" spans="1:10" s="41" customFormat="1" x14ac:dyDescent="0.25">
      <c r="A3691" s="41" t="s">
        <v>66</v>
      </c>
      <c r="B3691" s="80">
        <v>56</v>
      </c>
      <c r="C3691" s="81" t="s">
        <v>77</v>
      </c>
      <c r="D3691" s="62" t="str">
        <f t="shared" si="580"/>
        <v>Только CX WORX56Держатели Амортизаторов SMARTBAND RACK</v>
      </c>
      <c r="E3691" s="60">
        <v>8</v>
      </c>
      <c r="G3691" s="186"/>
      <c r="H3691" s="8"/>
      <c r="I3691" s="8"/>
      <c r="J3691" s="35"/>
    </row>
    <row r="3692" spans="1:10" s="41" customFormat="1" x14ac:dyDescent="0.25">
      <c r="A3692" s="41" t="s">
        <v>66</v>
      </c>
      <c r="B3692" s="80">
        <v>56</v>
      </c>
      <c r="C3692" s="39" t="s">
        <v>72</v>
      </c>
      <c r="D3692" s="62" t="str">
        <f t="shared" si="580"/>
        <v>Только CX WORX56Дополнительные весовые диски 2,5 кг</v>
      </c>
      <c r="E3692" s="60">
        <f>B3692</f>
        <v>56</v>
      </c>
      <c r="G3692" s="186"/>
      <c r="H3692" s="8"/>
      <c r="I3692" s="8"/>
      <c r="J3692" s="35"/>
    </row>
    <row r="3693" spans="1:10" s="41" customFormat="1" x14ac:dyDescent="0.25">
      <c r="A3693" s="41" t="s">
        <v>66</v>
      </c>
      <c r="B3693" s="80">
        <v>56</v>
      </c>
      <c r="C3693" s="39" t="s">
        <v>74</v>
      </c>
      <c r="D3693" s="62" t="str">
        <f t="shared" si="580"/>
        <v>Только CX WORX56Весовые диски 3,7 кг</v>
      </c>
      <c r="E3693" s="60">
        <f>B3693/2</f>
        <v>28</v>
      </c>
      <c r="G3693" s="186"/>
      <c r="H3693" s="8"/>
      <c r="I3693" s="8"/>
      <c r="J3693" s="35"/>
    </row>
    <row r="3694" spans="1:10" s="41" customFormat="1" x14ac:dyDescent="0.25">
      <c r="A3694" s="41" t="s">
        <v>66</v>
      </c>
      <c r="B3694" s="80">
        <v>56</v>
      </c>
      <c r="C3694" s="39" t="s">
        <v>73</v>
      </c>
      <c r="D3694" s="62" t="str">
        <f t="shared" si="580"/>
        <v>Только CX WORX56Дополнительные весовые диски 5 кг</v>
      </c>
      <c r="E3694" s="60">
        <f>B3694/2</f>
        <v>28</v>
      </c>
      <c r="G3694" s="186"/>
      <c r="H3694" s="8"/>
      <c r="I3694" s="8"/>
      <c r="J3694" s="35"/>
    </row>
    <row r="3695" spans="1:10" s="41" customFormat="1" x14ac:dyDescent="0.25">
      <c r="A3695" s="41" t="s">
        <v>66</v>
      </c>
      <c r="B3695" s="80">
        <v>56</v>
      </c>
      <c r="C3695" s="81" t="s">
        <v>80</v>
      </c>
      <c r="D3695" s="62" t="str">
        <f t="shared" si="580"/>
        <v>Только CX WORX56Коврики MBX MAT</v>
      </c>
      <c r="E3695" s="100">
        <f>B3695</f>
        <v>56</v>
      </c>
      <c r="F3695" s="81"/>
      <c r="G3695" s="82" t="s">
        <v>19</v>
      </c>
      <c r="H3695" s="8"/>
      <c r="I3695" s="8"/>
      <c r="J3695" s="35"/>
    </row>
    <row r="3696" spans="1:10" s="41" customFormat="1" x14ac:dyDescent="0.25">
      <c r="A3696" s="41" t="s">
        <v>66</v>
      </c>
      <c r="B3696" s="80">
        <v>56</v>
      </c>
      <c r="C3696" s="83" t="s">
        <v>88</v>
      </c>
      <c r="D3696" s="62" t="str">
        <f t="shared" si="580"/>
        <v>Только CX WORX56Держатели ковриков MBX MAT RACK</v>
      </c>
      <c r="E3696" s="101">
        <v>2</v>
      </c>
      <c r="F3696" s="83"/>
      <c r="G3696" s="84" t="s">
        <v>5</v>
      </c>
      <c r="H3696" s="8"/>
      <c r="I3696" s="8"/>
      <c r="J3696" s="35"/>
    </row>
    <row r="3697" spans="1:10" s="41" customFormat="1" x14ac:dyDescent="0.25">
      <c r="A3697" s="41" t="s">
        <v>66</v>
      </c>
      <c r="B3697" s="80">
        <v>55</v>
      </c>
      <c r="D3697" s="62" t="str">
        <f t="shared" si="580"/>
        <v>Только CX WORX55</v>
      </c>
      <c r="E3697" s="60"/>
      <c r="G3697" s="82"/>
      <c r="H3697" s="8"/>
      <c r="I3697" s="8"/>
      <c r="J3697" s="35"/>
    </row>
    <row r="3698" spans="1:10" s="41" customFormat="1" x14ac:dyDescent="0.25">
      <c r="A3698" s="41" t="s">
        <v>66</v>
      </c>
      <c r="B3698" s="80">
        <v>55</v>
      </c>
      <c r="C3698" s="81" t="s">
        <v>78</v>
      </c>
      <c r="D3698" s="62" t="str">
        <f t="shared" si="580"/>
        <v>Только CX WORX55Амортизаторы SMARTBAND</v>
      </c>
      <c r="E3698" s="60">
        <f>B3698</f>
        <v>55</v>
      </c>
      <c r="G3698" s="185" t="s">
        <v>23</v>
      </c>
      <c r="H3698" s="8"/>
      <c r="I3698" s="8"/>
      <c r="J3698" s="35"/>
    </row>
    <row r="3699" spans="1:10" s="41" customFormat="1" x14ac:dyDescent="0.25">
      <c r="A3699" s="41" t="s">
        <v>66</v>
      </c>
      <c r="B3699" s="80">
        <v>55</v>
      </c>
      <c r="C3699" s="81" t="s">
        <v>79</v>
      </c>
      <c r="D3699" s="62" t="str">
        <f t="shared" si="580"/>
        <v>Только CX WORX55Амортизаторы SMARTBAND EXTREME</v>
      </c>
      <c r="E3699" s="60">
        <f>E3698*0.4</f>
        <v>22</v>
      </c>
      <c r="G3699" s="186"/>
      <c r="H3699" s="8">
        <f>E3698*0.4</f>
        <v>22</v>
      </c>
      <c r="I3699" s="8"/>
      <c r="J3699" s="35"/>
    </row>
    <row r="3700" spans="1:10" s="41" customFormat="1" x14ac:dyDescent="0.25">
      <c r="A3700" s="41" t="s">
        <v>66</v>
      </c>
      <c r="B3700" s="80">
        <v>55</v>
      </c>
      <c r="C3700" s="81" t="s">
        <v>77</v>
      </c>
      <c r="D3700" s="62" t="str">
        <f t="shared" si="580"/>
        <v>Только CX WORX55Держатели Амортизаторов SMARTBAND RACK</v>
      </c>
      <c r="E3700" s="60">
        <v>8</v>
      </c>
      <c r="G3700" s="186"/>
      <c r="H3700" s="8"/>
      <c r="I3700" s="8"/>
      <c r="J3700" s="35"/>
    </row>
    <row r="3701" spans="1:10" s="41" customFormat="1" x14ac:dyDescent="0.25">
      <c r="A3701" s="41" t="s">
        <v>66</v>
      </c>
      <c r="B3701" s="80">
        <v>55</v>
      </c>
      <c r="C3701" s="39" t="s">
        <v>72</v>
      </c>
      <c r="D3701" s="62" t="str">
        <f t="shared" si="580"/>
        <v>Только CX WORX55Дополнительные весовые диски 2,5 кг</v>
      </c>
      <c r="E3701" s="60">
        <f>B3701</f>
        <v>55</v>
      </c>
      <c r="G3701" s="186"/>
      <c r="H3701" s="8"/>
      <c r="I3701" s="8"/>
      <c r="J3701" s="35"/>
    </row>
    <row r="3702" spans="1:10" s="41" customFormat="1" x14ac:dyDescent="0.25">
      <c r="A3702" s="41" t="s">
        <v>66</v>
      </c>
      <c r="B3702" s="80">
        <v>55</v>
      </c>
      <c r="C3702" s="39" t="s">
        <v>74</v>
      </c>
      <c r="D3702" s="62" t="str">
        <f t="shared" si="580"/>
        <v>Только CX WORX55Весовые диски 3,7 кг</v>
      </c>
      <c r="E3702" s="60">
        <f>B3702/2</f>
        <v>27.5</v>
      </c>
      <c r="G3702" s="186"/>
      <c r="H3702" s="8"/>
      <c r="I3702" s="8"/>
      <c r="J3702" s="35"/>
    </row>
    <row r="3703" spans="1:10" s="41" customFormat="1" x14ac:dyDescent="0.25">
      <c r="A3703" s="41" t="s">
        <v>66</v>
      </c>
      <c r="B3703" s="80">
        <v>55</v>
      </c>
      <c r="C3703" s="39" t="s">
        <v>73</v>
      </c>
      <c r="D3703" s="62" t="str">
        <f t="shared" si="580"/>
        <v>Только CX WORX55Дополнительные весовые диски 5 кг</v>
      </c>
      <c r="E3703" s="60">
        <f>B3703/2</f>
        <v>27.5</v>
      </c>
      <c r="G3703" s="186"/>
      <c r="H3703" s="8"/>
      <c r="I3703" s="8"/>
      <c r="J3703" s="35"/>
    </row>
    <row r="3704" spans="1:10" s="41" customFormat="1" x14ac:dyDescent="0.25">
      <c r="A3704" s="41" t="s">
        <v>66</v>
      </c>
      <c r="B3704" s="80">
        <v>55</v>
      </c>
      <c r="C3704" s="81" t="s">
        <v>80</v>
      </c>
      <c r="D3704" s="62" t="str">
        <f t="shared" si="580"/>
        <v>Только CX WORX55Коврики MBX MAT</v>
      </c>
      <c r="E3704" s="100">
        <f>B3704</f>
        <v>55</v>
      </c>
      <c r="F3704" s="81"/>
      <c r="G3704" s="82" t="s">
        <v>19</v>
      </c>
      <c r="H3704" s="8"/>
      <c r="I3704" s="8"/>
      <c r="J3704" s="35"/>
    </row>
    <row r="3705" spans="1:10" s="41" customFormat="1" x14ac:dyDescent="0.25">
      <c r="A3705" s="41" t="s">
        <v>66</v>
      </c>
      <c r="B3705" s="80">
        <v>55</v>
      </c>
      <c r="C3705" s="83" t="s">
        <v>88</v>
      </c>
      <c r="D3705" s="62" t="str">
        <f t="shared" si="580"/>
        <v>Только CX WORX55Держатели ковриков MBX MAT RACK</v>
      </c>
      <c r="E3705" s="101">
        <v>2</v>
      </c>
      <c r="F3705" s="83"/>
      <c r="G3705" s="84" t="s">
        <v>5</v>
      </c>
      <c r="H3705" s="8"/>
      <c r="I3705" s="8"/>
      <c r="J3705" s="35"/>
    </row>
    <row r="3706" spans="1:10" s="41" customFormat="1" x14ac:dyDescent="0.25">
      <c r="A3706" s="41" t="s">
        <v>66</v>
      </c>
      <c r="B3706" s="80">
        <v>54</v>
      </c>
      <c r="D3706" s="62" t="str">
        <f t="shared" si="580"/>
        <v>Только CX WORX54</v>
      </c>
      <c r="E3706" s="60"/>
      <c r="G3706" s="82"/>
      <c r="H3706" s="8"/>
      <c r="I3706" s="8"/>
      <c r="J3706" s="35"/>
    </row>
    <row r="3707" spans="1:10" s="41" customFormat="1" x14ac:dyDescent="0.25">
      <c r="A3707" s="41" t="s">
        <v>66</v>
      </c>
      <c r="B3707" s="80">
        <v>54</v>
      </c>
      <c r="C3707" s="81" t="s">
        <v>78</v>
      </c>
      <c r="D3707" s="62" t="str">
        <f t="shared" si="580"/>
        <v>Только CX WORX54Амортизаторы SMARTBAND</v>
      </c>
      <c r="E3707" s="60">
        <f>B3707</f>
        <v>54</v>
      </c>
      <c r="G3707" s="185" t="s">
        <v>23</v>
      </c>
      <c r="H3707" s="8"/>
      <c r="I3707" s="8"/>
      <c r="J3707" s="35"/>
    </row>
    <row r="3708" spans="1:10" s="41" customFormat="1" x14ac:dyDescent="0.25">
      <c r="A3708" s="41" t="s">
        <v>66</v>
      </c>
      <c r="B3708" s="80">
        <v>54</v>
      </c>
      <c r="C3708" s="81" t="s">
        <v>79</v>
      </c>
      <c r="D3708" s="62" t="str">
        <f t="shared" si="580"/>
        <v>Только CX WORX54Амортизаторы SMARTBAND EXTREME</v>
      </c>
      <c r="E3708" s="60">
        <f>E3707*0.4</f>
        <v>21.6</v>
      </c>
      <c r="G3708" s="186"/>
      <c r="H3708" s="8">
        <f>E3707*0.4</f>
        <v>21.6</v>
      </c>
      <c r="I3708" s="8"/>
      <c r="J3708" s="35"/>
    </row>
    <row r="3709" spans="1:10" s="41" customFormat="1" x14ac:dyDescent="0.25">
      <c r="A3709" s="41" t="s">
        <v>66</v>
      </c>
      <c r="B3709" s="80">
        <v>54</v>
      </c>
      <c r="C3709" s="81" t="s">
        <v>77</v>
      </c>
      <c r="D3709" s="62" t="str">
        <f t="shared" si="580"/>
        <v>Только CX WORX54Держатели Амортизаторов SMARTBAND RACK</v>
      </c>
      <c r="E3709" s="60">
        <v>8</v>
      </c>
      <c r="G3709" s="186"/>
      <c r="H3709" s="8"/>
      <c r="I3709" s="8"/>
      <c r="J3709" s="35"/>
    </row>
    <row r="3710" spans="1:10" s="41" customFormat="1" x14ac:dyDescent="0.25">
      <c r="A3710" s="41" t="s">
        <v>66</v>
      </c>
      <c r="B3710" s="80">
        <v>54</v>
      </c>
      <c r="C3710" s="39" t="s">
        <v>72</v>
      </c>
      <c r="D3710" s="62" t="str">
        <f t="shared" si="580"/>
        <v>Только CX WORX54Дополнительные весовые диски 2,5 кг</v>
      </c>
      <c r="E3710" s="60">
        <f>B3710</f>
        <v>54</v>
      </c>
      <c r="G3710" s="186"/>
      <c r="H3710" s="8"/>
      <c r="I3710" s="8"/>
      <c r="J3710" s="35"/>
    </row>
    <row r="3711" spans="1:10" s="41" customFormat="1" x14ac:dyDescent="0.25">
      <c r="A3711" s="41" t="s">
        <v>66</v>
      </c>
      <c r="B3711" s="80">
        <v>54</v>
      </c>
      <c r="C3711" s="39" t="s">
        <v>74</v>
      </c>
      <c r="D3711" s="62" t="str">
        <f t="shared" si="580"/>
        <v>Только CX WORX54Весовые диски 3,7 кг</v>
      </c>
      <c r="E3711" s="60">
        <f>B3711/2</f>
        <v>27</v>
      </c>
      <c r="G3711" s="186"/>
      <c r="H3711" s="8"/>
      <c r="I3711" s="8"/>
      <c r="J3711" s="35"/>
    </row>
    <row r="3712" spans="1:10" s="41" customFormat="1" x14ac:dyDescent="0.25">
      <c r="A3712" s="41" t="s">
        <v>66</v>
      </c>
      <c r="B3712" s="80">
        <v>54</v>
      </c>
      <c r="C3712" s="39" t="s">
        <v>73</v>
      </c>
      <c r="D3712" s="62" t="str">
        <f t="shared" si="580"/>
        <v>Только CX WORX54Дополнительные весовые диски 5 кг</v>
      </c>
      <c r="E3712" s="60">
        <f>B3712/2</f>
        <v>27</v>
      </c>
      <c r="G3712" s="186"/>
      <c r="H3712" s="8"/>
      <c r="I3712" s="8"/>
      <c r="J3712" s="35"/>
    </row>
    <row r="3713" spans="1:10" s="41" customFormat="1" x14ac:dyDescent="0.25">
      <c r="A3713" s="41" t="s">
        <v>66</v>
      </c>
      <c r="B3713" s="80">
        <v>54</v>
      </c>
      <c r="C3713" s="81" t="s">
        <v>80</v>
      </c>
      <c r="D3713" s="62" t="str">
        <f t="shared" si="580"/>
        <v>Только CX WORX54Коврики MBX MAT</v>
      </c>
      <c r="E3713" s="100">
        <f>B3713</f>
        <v>54</v>
      </c>
      <c r="F3713" s="81"/>
      <c r="G3713" s="82" t="s">
        <v>19</v>
      </c>
      <c r="H3713" s="8"/>
      <c r="I3713" s="8"/>
      <c r="J3713" s="35"/>
    </row>
    <row r="3714" spans="1:10" s="41" customFormat="1" x14ac:dyDescent="0.25">
      <c r="A3714" s="41" t="s">
        <v>66</v>
      </c>
      <c r="B3714" s="80">
        <v>54</v>
      </c>
      <c r="C3714" s="83" t="s">
        <v>88</v>
      </c>
      <c r="D3714" s="62" t="str">
        <f t="shared" si="580"/>
        <v>Только CX WORX54Держатели ковриков MBX MAT RACK</v>
      </c>
      <c r="E3714" s="101">
        <v>2</v>
      </c>
      <c r="F3714" s="83"/>
      <c r="G3714" s="84" t="s">
        <v>5</v>
      </c>
      <c r="H3714" s="8"/>
      <c r="I3714" s="8"/>
      <c r="J3714" s="35"/>
    </row>
    <row r="3715" spans="1:10" s="41" customFormat="1" x14ac:dyDescent="0.25">
      <c r="A3715" s="41" t="s">
        <v>66</v>
      </c>
      <c r="B3715" s="80">
        <v>53</v>
      </c>
      <c r="D3715" s="62" t="str">
        <f t="shared" si="580"/>
        <v>Только CX WORX53</v>
      </c>
      <c r="E3715" s="60"/>
      <c r="G3715" s="82"/>
      <c r="H3715" s="8"/>
      <c r="I3715" s="8"/>
      <c r="J3715" s="35"/>
    </row>
    <row r="3716" spans="1:10" s="41" customFormat="1" x14ac:dyDescent="0.25">
      <c r="A3716" s="41" t="s">
        <v>66</v>
      </c>
      <c r="B3716" s="80">
        <v>53</v>
      </c>
      <c r="C3716" s="81" t="s">
        <v>78</v>
      </c>
      <c r="D3716" s="62" t="str">
        <f t="shared" si="580"/>
        <v>Только CX WORX53Амортизаторы SMARTBAND</v>
      </c>
      <c r="E3716" s="60">
        <f>B3716</f>
        <v>53</v>
      </c>
      <c r="G3716" s="185" t="s">
        <v>23</v>
      </c>
      <c r="H3716" s="8"/>
      <c r="I3716" s="8"/>
      <c r="J3716" s="35"/>
    </row>
    <row r="3717" spans="1:10" s="41" customFormat="1" x14ac:dyDescent="0.25">
      <c r="A3717" s="41" t="s">
        <v>66</v>
      </c>
      <c r="B3717" s="80">
        <v>53</v>
      </c>
      <c r="C3717" s="81" t="s">
        <v>79</v>
      </c>
      <c r="D3717" s="62" t="str">
        <f t="shared" si="580"/>
        <v>Только CX WORX53Амортизаторы SMARTBAND EXTREME</v>
      </c>
      <c r="E3717" s="60">
        <f>E3716*0.4</f>
        <v>21.200000000000003</v>
      </c>
      <c r="G3717" s="186"/>
      <c r="H3717" s="8">
        <f>E3716*0.4</f>
        <v>21.200000000000003</v>
      </c>
      <c r="I3717" s="8"/>
      <c r="J3717" s="35"/>
    </row>
    <row r="3718" spans="1:10" s="41" customFormat="1" x14ac:dyDescent="0.25">
      <c r="A3718" s="41" t="s">
        <v>66</v>
      </c>
      <c r="B3718" s="80">
        <v>53</v>
      </c>
      <c r="C3718" s="81" t="s">
        <v>77</v>
      </c>
      <c r="D3718" s="62" t="str">
        <f t="shared" si="580"/>
        <v>Только CX WORX53Держатели Амортизаторов SMARTBAND RACK</v>
      </c>
      <c r="E3718" s="60">
        <v>8</v>
      </c>
      <c r="G3718" s="186"/>
      <c r="H3718" s="8"/>
      <c r="I3718" s="8"/>
      <c r="J3718" s="35"/>
    </row>
    <row r="3719" spans="1:10" s="41" customFormat="1" x14ac:dyDescent="0.25">
      <c r="A3719" s="41" t="s">
        <v>66</v>
      </c>
      <c r="B3719" s="80">
        <v>53</v>
      </c>
      <c r="C3719" s="39" t="s">
        <v>72</v>
      </c>
      <c r="D3719" s="62" t="str">
        <f t="shared" si="580"/>
        <v>Только CX WORX53Дополнительные весовые диски 2,5 кг</v>
      </c>
      <c r="E3719" s="60">
        <f>B3719</f>
        <v>53</v>
      </c>
      <c r="G3719" s="186"/>
      <c r="H3719" s="8"/>
      <c r="I3719" s="8"/>
      <c r="J3719" s="35"/>
    </row>
    <row r="3720" spans="1:10" s="41" customFormat="1" x14ac:dyDescent="0.25">
      <c r="A3720" s="41" t="s">
        <v>66</v>
      </c>
      <c r="B3720" s="80">
        <v>53</v>
      </c>
      <c r="C3720" s="39" t="s">
        <v>74</v>
      </c>
      <c r="D3720" s="62" t="str">
        <f t="shared" si="580"/>
        <v>Только CX WORX53Весовые диски 3,7 кг</v>
      </c>
      <c r="E3720" s="60">
        <f>B3720/2</f>
        <v>26.5</v>
      </c>
      <c r="G3720" s="186"/>
      <c r="H3720" s="8"/>
      <c r="I3720" s="8"/>
      <c r="J3720" s="35"/>
    </row>
    <row r="3721" spans="1:10" s="41" customFormat="1" x14ac:dyDescent="0.25">
      <c r="A3721" s="41" t="s">
        <v>66</v>
      </c>
      <c r="B3721" s="80">
        <v>53</v>
      </c>
      <c r="C3721" s="39" t="s">
        <v>73</v>
      </c>
      <c r="D3721" s="62" t="str">
        <f t="shared" si="580"/>
        <v>Только CX WORX53Дополнительные весовые диски 5 кг</v>
      </c>
      <c r="E3721" s="60">
        <f>B3721/2</f>
        <v>26.5</v>
      </c>
      <c r="G3721" s="186"/>
      <c r="H3721" s="8"/>
      <c r="I3721" s="8"/>
      <c r="J3721" s="35"/>
    </row>
    <row r="3722" spans="1:10" s="41" customFormat="1" x14ac:dyDescent="0.25">
      <c r="A3722" s="41" t="s">
        <v>66</v>
      </c>
      <c r="B3722" s="80">
        <v>53</v>
      </c>
      <c r="C3722" s="81" t="s">
        <v>80</v>
      </c>
      <c r="D3722" s="62" t="str">
        <f t="shared" si="580"/>
        <v>Только CX WORX53Коврики MBX MAT</v>
      </c>
      <c r="E3722" s="100">
        <f>B3722</f>
        <v>53</v>
      </c>
      <c r="F3722" s="81"/>
      <c r="G3722" s="82" t="s">
        <v>19</v>
      </c>
      <c r="H3722" s="8"/>
      <c r="I3722" s="8"/>
      <c r="J3722" s="35"/>
    </row>
    <row r="3723" spans="1:10" s="41" customFormat="1" x14ac:dyDescent="0.25">
      <c r="A3723" s="41" t="s">
        <v>66</v>
      </c>
      <c r="B3723" s="80">
        <v>53</v>
      </c>
      <c r="C3723" s="83" t="s">
        <v>88</v>
      </c>
      <c r="D3723" s="62" t="str">
        <f t="shared" si="580"/>
        <v>Только CX WORX53Держатели ковриков MBX MAT RACK</v>
      </c>
      <c r="E3723" s="101">
        <v>2</v>
      </c>
      <c r="F3723" s="83"/>
      <c r="G3723" s="84" t="s">
        <v>5</v>
      </c>
      <c r="H3723" s="8"/>
      <c r="I3723" s="8"/>
      <c r="J3723" s="35"/>
    </row>
    <row r="3724" spans="1:10" s="41" customFormat="1" x14ac:dyDescent="0.25">
      <c r="A3724" s="41" t="s">
        <v>66</v>
      </c>
      <c r="B3724" s="80">
        <v>52</v>
      </c>
      <c r="D3724" s="62" t="str">
        <f t="shared" si="580"/>
        <v>Только CX WORX52</v>
      </c>
      <c r="E3724" s="60"/>
      <c r="G3724" s="82"/>
      <c r="H3724" s="8"/>
      <c r="I3724" s="8"/>
      <c r="J3724" s="35"/>
    </row>
    <row r="3725" spans="1:10" s="41" customFormat="1" x14ac:dyDescent="0.25">
      <c r="A3725" s="41" t="s">
        <v>66</v>
      </c>
      <c r="B3725" s="80">
        <v>52</v>
      </c>
      <c r="C3725" s="81" t="s">
        <v>78</v>
      </c>
      <c r="D3725" s="62" t="str">
        <f t="shared" si="580"/>
        <v>Только CX WORX52Амортизаторы SMARTBAND</v>
      </c>
      <c r="E3725" s="60">
        <f>B3725</f>
        <v>52</v>
      </c>
      <c r="G3725" s="185" t="s">
        <v>23</v>
      </c>
      <c r="H3725" s="8"/>
      <c r="I3725" s="8"/>
      <c r="J3725" s="35"/>
    </row>
    <row r="3726" spans="1:10" s="41" customFormat="1" x14ac:dyDescent="0.25">
      <c r="A3726" s="41" t="s">
        <v>66</v>
      </c>
      <c r="B3726" s="80">
        <v>52</v>
      </c>
      <c r="C3726" s="81" t="s">
        <v>79</v>
      </c>
      <c r="D3726" s="62" t="str">
        <f t="shared" si="580"/>
        <v>Только CX WORX52Амортизаторы SMARTBAND EXTREME</v>
      </c>
      <c r="E3726" s="60">
        <v>18</v>
      </c>
      <c r="G3726" s="186"/>
      <c r="H3726" s="8">
        <f>E3725*0.4</f>
        <v>20.8</v>
      </c>
      <c r="I3726" s="8"/>
      <c r="J3726" s="35"/>
    </row>
    <row r="3727" spans="1:10" s="41" customFormat="1" x14ac:dyDescent="0.25">
      <c r="A3727" s="41" t="s">
        <v>66</v>
      </c>
      <c r="B3727" s="80">
        <v>52</v>
      </c>
      <c r="C3727" s="81" t="s">
        <v>77</v>
      </c>
      <c r="D3727" s="62" t="str">
        <f t="shared" si="580"/>
        <v>Только CX WORX52Держатели Амортизаторов SMARTBAND RACK</v>
      </c>
      <c r="E3727" s="60">
        <v>7</v>
      </c>
      <c r="G3727" s="186"/>
      <c r="H3727" s="8"/>
      <c r="I3727" s="8"/>
      <c r="J3727" s="35"/>
    </row>
    <row r="3728" spans="1:10" s="41" customFormat="1" x14ac:dyDescent="0.25">
      <c r="A3728" s="41" t="s">
        <v>66</v>
      </c>
      <c r="B3728" s="80">
        <v>52</v>
      </c>
      <c r="C3728" s="39" t="s">
        <v>72</v>
      </c>
      <c r="D3728" s="62" t="str">
        <f t="shared" si="580"/>
        <v>Только CX WORX52Дополнительные весовые диски 2,5 кг</v>
      </c>
      <c r="E3728" s="60">
        <f>B3728</f>
        <v>52</v>
      </c>
      <c r="G3728" s="186"/>
      <c r="H3728" s="8"/>
      <c r="I3728" s="8"/>
      <c r="J3728" s="35"/>
    </row>
    <row r="3729" spans="1:10" s="41" customFormat="1" x14ac:dyDescent="0.25">
      <c r="A3729" s="41" t="s">
        <v>66</v>
      </c>
      <c r="B3729" s="80">
        <v>52</v>
      </c>
      <c r="C3729" s="39" t="s">
        <v>74</v>
      </c>
      <c r="D3729" s="62" t="str">
        <f t="shared" si="580"/>
        <v>Только CX WORX52Весовые диски 3,7 кг</v>
      </c>
      <c r="E3729" s="60">
        <f>B3729/2</f>
        <v>26</v>
      </c>
      <c r="G3729" s="186"/>
      <c r="H3729" s="8"/>
      <c r="I3729" s="8"/>
      <c r="J3729" s="35"/>
    </row>
    <row r="3730" spans="1:10" s="41" customFormat="1" x14ac:dyDescent="0.25">
      <c r="A3730" s="41" t="s">
        <v>66</v>
      </c>
      <c r="B3730" s="80">
        <v>52</v>
      </c>
      <c r="C3730" s="39" t="s">
        <v>73</v>
      </c>
      <c r="D3730" s="62" t="str">
        <f t="shared" si="580"/>
        <v>Только CX WORX52Дополнительные весовые диски 5 кг</v>
      </c>
      <c r="E3730" s="60">
        <f>B3730/2</f>
        <v>26</v>
      </c>
      <c r="G3730" s="186"/>
      <c r="H3730" s="8"/>
      <c r="I3730" s="8"/>
      <c r="J3730" s="35"/>
    </row>
    <row r="3731" spans="1:10" s="41" customFormat="1" x14ac:dyDescent="0.25">
      <c r="A3731" s="41" t="s">
        <v>66</v>
      </c>
      <c r="B3731" s="80">
        <v>52</v>
      </c>
      <c r="C3731" s="81" t="s">
        <v>80</v>
      </c>
      <c r="D3731" s="62" t="str">
        <f t="shared" si="580"/>
        <v>Только CX WORX52Коврики MBX MAT</v>
      </c>
      <c r="E3731" s="100">
        <f>B3731</f>
        <v>52</v>
      </c>
      <c r="F3731" s="81"/>
      <c r="G3731" s="82" t="s">
        <v>19</v>
      </c>
      <c r="H3731" s="8"/>
      <c r="I3731" s="8"/>
      <c r="J3731" s="35"/>
    </row>
    <row r="3732" spans="1:10" s="41" customFormat="1" x14ac:dyDescent="0.25">
      <c r="A3732" s="41" t="s">
        <v>66</v>
      </c>
      <c r="B3732" s="80">
        <v>52</v>
      </c>
      <c r="C3732" s="83" t="s">
        <v>88</v>
      </c>
      <c r="D3732" s="62" t="str">
        <f t="shared" si="580"/>
        <v>Только CX WORX52Держатели ковриков MBX MAT RACK</v>
      </c>
      <c r="E3732" s="101">
        <v>2</v>
      </c>
      <c r="F3732" s="83"/>
      <c r="G3732" s="84" t="s">
        <v>5</v>
      </c>
      <c r="H3732" s="8"/>
      <c r="I3732" s="8"/>
      <c r="J3732" s="35"/>
    </row>
    <row r="3733" spans="1:10" s="41" customFormat="1" x14ac:dyDescent="0.25">
      <c r="A3733" s="41" t="s">
        <v>66</v>
      </c>
      <c r="B3733" s="80">
        <v>51</v>
      </c>
      <c r="D3733" s="62" t="str">
        <f t="shared" si="580"/>
        <v>Только CX WORX51</v>
      </c>
      <c r="E3733" s="60"/>
      <c r="G3733" s="82"/>
      <c r="H3733" s="8"/>
      <c r="I3733" s="8"/>
      <c r="J3733" s="35"/>
    </row>
    <row r="3734" spans="1:10" s="41" customFormat="1" x14ac:dyDescent="0.25">
      <c r="A3734" s="41" t="s">
        <v>66</v>
      </c>
      <c r="B3734" s="80">
        <v>51</v>
      </c>
      <c r="C3734" s="81" t="s">
        <v>78</v>
      </c>
      <c r="D3734" s="62" t="str">
        <f t="shared" si="580"/>
        <v>Только CX WORX51Амортизаторы SMARTBAND</v>
      </c>
      <c r="E3734" s="60">
        <f>B3734</f>
        <v>51</v>
      </c>
      <c r="G3734" s="185" t="s">
        <v>23</v>
      </c>
      <c r="H3734" s="8"/>
      <c r="I3734" s="8"/>
      <c r="J3734" s="35"/>
    </row>
    <row r="3735" spans="1:10" s="41" customFormat="1" x14ac:dyDescent="0.25">
      <c r="A3735" s="41" t="s">
        <v>66</v>
      </c>
      <c r="B3735" s="80">
        <v>51</v>
      </c>
      <c r="C3735" s="81" t="s">
        <v>79</v>
      </c>
      <c r="D3735" s="62" t="str">
        <f t="shared" si="580"/>
        <v>Только CX WORX51Амортизаторы SMARTBAND EXTREME</v>
      </c>
      <c r="E3735" s="60">
        <v>19</v>
      </c>
      <c r="G3735" s="186"/>
      <c r="H3735" s="8">
        <f>E3734*0.4</f>
        <v>20.400000000000002</v>
      </c>
      <c r="I3735" s="8"/>
      <c r="J3735" s="35"/>
    </row>
    <row r="3736" spans="1:10" s="41" customFormat="1" x14ac:dyDescent="0.25">
      <c r="A3736" s="41" t="s">
        <v>66</v>
      </c>
      <c r="B3736" s="80">
        <v>51</v>
      </c>
      <c r="C3736" s="81" t="s">
        <v>77</v>
      </c>
      <c r="D3736" s="62" t="str">
        <f t="shared" si="580"/>
        <v>Только CX WORX51Держатели Амортизаторов SMARTBAND RACK</v>
      </c>
      <c r="E3736" s="60">
        <v>7</v>
      </c>
      <c r="G3736" s="186"/>
      <c r="H3736" s="8"/>
      <c r="I3736" s="8"/>
      <c r="J3736" s="35"/>
    </row>
    <row r="3737" spans="1:10" s="41" customFormat="1" x14ac:dyDescent="0.25">
      <c r="A3737" s="41" t="s">
        <v>66</v>
      </c>
      <c r="B3737" s="80">
        <v>51</v>
      </c>
      <c r="C3737" s="39" t="s">
        <v>72</v>
      </c>
      <c r="D3737" s="62" t="str">
        <f t="shared" si="580"/>
        <v>Только CX WORX51Дополнительные весовые диски 2,5 кг</v>
      </c>
      <c r="E3737" s="60">
        <f>B3737</f>
        <v>51</v>
      </c>
      <c r="G3737" s="186"/>
      <c r="H3737" s="8"/>
      <c r="I3737" s="8"/>
      <c r="J3737" s="35"/>
    </row>
    <row r="3738" spans="1:10" s="41" customFormat="1" x14ac:dyDescent="0.25">
      <c r="A3738" s="41" t="s">
        <v>66</v>
      </c>
      <c r="B3738" s="80">
        <v>51</v>
      </c>
      <c r="C3738" s="39" t="s">
        <v>74</v>
      </c>
      <c r="D3738" s="62" t="str">
        <f t="shared" si="580"/>
        <v>Только CX WORX51Весовые диски 3,7 кг</v>
      </c>
      <c r="E3738" s="60">
        <f>B3738/2</f>
        <v>25.5</v>
      </c>
      <c r="G3738" s="186"/>
      <c r="H3738" s="8"/>
      <c r="I3738" s="8"/>
      <c r="J3738" s="35"/>
    </row>
    <row r="3739" spans="1:10" s="41" customFormat="1" x14ac:dyDescent="0.25">
      <c r="A3739" s="41" t="s">
        <v>66</v>
      </c>
      <c r="B3739" s="80">
        <v>51</v>
      </c>
      <c r="C3739" s="39" t="s">
        <v>73</v>
      </c>
      <c r="D3739" s="62" t="str">
        <f t="shared" si="580"/>
        <v>Только CX WORX51Дополнительные весовые диски 5 кг</v>
      </c>
      <c r="E3739" s="60">
        <f>B3739/2</f>
        <v>25.5</v>
      </c>
      <c r="G3739" s="186"/>
      <c r="H3739" s="8"/>
      <c r="I3739" s="8"/>
      <c r="J3739" s="35"/>
    </row>
    <row r="3740" spans="1:10" s="41" customFormat="1" x14ac:dyDescent="0.25">
      <c r="A3740" s="41" t="s">
        <v>66</v>
      </c>
      <c r="B3740" s="80">
        <v>51</v>
      </c>
      <c r="C3740" s="81" t="s">
        <v>80</v>
      </c>
      <c r="D3740" s="62" t="str">
        <f t="shared" si="580"/>
        <v>Только CX WORX51Коврики MBX MAT</v>
      </c>
      <c r="E3740" s="100">
        <f>B3740</f>
        <v>51</v>
      </c>
      <c r="F3740" s="81"/>
      <c r="G3740" s="82" t="s">
        <v>19</v>
      </c>
      <c r="H3740" s="8"/>
      <c r="I3740" s="8"/>
      <c r="J3740" s="35"/>
    </row>
    <row r="3741" spans="1:10" s="41" customFormat="1" x14ac:dyDescent="0.25">
      <c r="A3741" s="41" t="s">
        <v>66</v>
      </c>
      <c r="B3741" s="80">
        <v>51</v>
      </c>
      <c r="C3741" s="83" t="s">
        <v>88</v>
      </c>
      <c r="D3741" s="62" t="str">
        <f t="shared" si="580"/>
        <v>Только CX WORX51Держатели ковриков MBX MAT RACK</v>
      </c>
      <c r="E3741" s="101">
        <v>2</v>
      </c>
      <c r="F3741" s="83"/>
      <c r="G3741" s="84" t="s">
        <v>5</v>
      </c>
      <c r="H3741" s="8"/>
      <c r="I3741" s="8"/>
      <c r="J3741" s="35"/>
    </row>
    <row r="3742" spans="1:10" s="41" customFormat="1" x14ac:dyDescent="0.25">
      <c r="A3742" s="41" t="s">
        <v>66</v>
      </c>
      <c r="B3742" s="80">
        <v>50</v>
      </c>
      <c r="D3742" s="62" t="str">
        <f t="shared" ref="D3742:D3759" si="581">A3742&amp;B3742&amp;C3742</f>
        <v>Только CX WORX50</v>
      </c>
      <c r="E3742" s="60"/>
      <c r="G3742" s="82"/>
      <c r="H3742" s="8"/>
      <c r="I3742" s="8"/>
      <c r="J3742" s="35"/>
    </row>
    <row r="3743" spans="1:10" s="41" customFormat="1" x14ac:dyDescent="0.25">
      <c r="A3743" s="41" t="s">
        <v>66</v>
      </c>
      <c r="B3743" s="80">
        <v>50</v>
      </c>
      <c r="C3743" s="81" t="s">
        <v>78</v>
      </c>
      <c r="D3743" s="62" t="str">
        <f t="shared" si="581"/>
        <v>Только CX WORX50Амортизаторы SMARTBAND</v>
      </c>
      <c r="E3743" s="60">
        <f>B3743</f>
        <v>50</v>
      </c>
      <c r="G3743" s="185" t="s">
        <v>23</v>
      </c>
      <c r="H3743" s="8"/>
      <c r="I3743" s="8"/>
      <c r="J3743" s="35"/>
    </row>
    <row r="3744" spans="1:10" s="41" customFormat="1" x14ac:dyDescent="0.25">
      <c r="A3744" s="41" t="s">
        <v>66</v>
      </c>
      <c r="B3744" s="80">
        <v>50</v>
      </c>
      <c r="C3744" s="81" t="s">
        <v>79</v>
      </c>
      <c r="D3744" s="62" t="str">
        <f t="shared" si="581"/>
        <v>Только CX WORX50Амортизаторы SMARTBAND EXTREME</v>
      </c>
      <c r="E3744" s="60">
        <f>E3743*0.4</f>
        <v>20</v>
      </c>
      <c r="G3744" s="186"/>
      <c r="H3744" s="8">
        <f>E3743*0.4</f>
        <v>20</v>
      </c>
      <c r="I3744" s="8"/>
      <c r="J3744" s="35"/>
    </row>
    <row r="3745" spans="1:10" s="41" customFormat="1" x14ac:dyDescent="0.25">
      <c r="A3745" s="41" t="s">
        <v>66</v>
      </c>
      <c r="B3745" s="80">
        <v>50</v>
      </c>
      <c r="C3745" s="81" t="s">
        <v>77</v>
      </c>
      <c r="D3745" s="62" t="str">
        <f t="shared" si="581"/>
        <v>Только CX WORX50Держатели Амортизаторов SMARTBAND RACK</v>
      </c>
      <c r="E3745" s="60">
        <v>7</v>
      </c>
      <c r="G3745" s="186"/>
      <c r="H3745" s="8"/>
      <c r="I3745" s="8"/>
      <c r="J3745" s="35"/>
    </row>
    <row r="3746" spans="1:10" s="41" customFormat="1" x14ac:dyDescent="0.25">
      <c r="A3746" s="41" t="s">
        <v>66</v>
      </c>
      <c r="B3746" s="80">
        <v>50</v>
      </c>
      <c r="C3746" s="39" t="s">
        <v>72</v>
      </c>
      <c r="D3746" s="62" t="str">
        <f t="shared" si="581"/>
        <v>Только CX WORX50Дополнительные весовые диски 2,5 кг</v>
      </c>
      <c r="E3746" s="60">
        <f>B3746</f>
        <v>50</v>
      </c>
      <c r="G3746" s="186"/>
      <c r="H3746" s="8"/>
      <c r="I3746" s="8"/>
      <c r="J3746" s="35"/>
    </row>
    <row r="3747" spans="1:10" s="41" customFormat="1" x14ac:dyDescent="0.25">
      <c r="A3747" s="41" t="s">
        <v>66</v>
      </c>
      <c r="B3747" s="80">
        <v>50</v>
      </c>
      <c r="C3747" s="39" t="s">
        <v>74</v>
      </c>
      <c r="D3747" s="62" t="str">
        <f t="shared" si="581"/>
        <v>Только CX WORX50Весовые диски 3,7 кг</v>
      </c>
      <c r="E3747" s="60">
        <f>B3747/2</f>
        <v>25</v>
      </c>
      <c r="G3747" s="186"/>
      <c r="H3747" s="8"/>
      <c r="I3747" s="8"/>
      <c r="J3747" s="35"/>
    </row>
    <row r="3748" spans="1:10" s="41" customFormat="1" x14ac:dyDescent="0.25">
      <c r="A3748" s="41" t="s">
        <v>66</v>
      </c>
      <c r="B3748" s="80">
        <v>50</v>
      </c>
      <c r="C3748" s="39" t="s">
        <v>73</v>
      </c>
      <c r="D3748" s="62" t="str">
        <f t="shared" si="581"/>
        <v>Только CX WORX50Дополнительные весовые диски 5 кг</v>
      </c>
      <c r="E3748" s="60">
        <f>B3748/2</f>
        <v>25</v>
      </c>
      <c r="G3748" s="186"/>
      <c r="H3748" s="8"/>
      <c r="I3748" s="8"/>
      <c r="J3748" s="35"/>
    </row>
    <row r="3749" spans="1:10" s="41" customFormat="1" x14ac:dyDescent="0.25">
      <c r="A3749" s="41" t="s">
        <v>66</v>
      </c>
      <c r="B3749" s="80">
        <v>50</v>
      </c>
      <c r="C3749" s="81" t="s">
        <v>80</v>
      </c>
      <c r="D3749" s="62" t="str">
        <f t="shared" si="581"/>
        <v>Только CX WORX50Коврики MBX MAT</v>
      </c>
      <c r="E3749" s="100">
        <f>B3749</f>
        <v>50</v>
      </c>
      <c r="F3749" s="81"/>
      <c r="G3749" s="82" t="s">
        <v>19</v>
      </c>
      <c r="H3749" s="8"/>
      <c r="I3749" s="8"/>
      <c r="J3749" s="35"/>
    </row>
    <row r="3750" spans="1:10" s="41" customFormat="1" x14ac:dyDescent="0.25">
      <c r="A3750" s="41" t="s">
        <v>66</v>
      </c>
      <c r="B3750" s="80">
        <v>50</v>
      </c>
      <c r="C3750" s="83" t="s">
        <v>88</v>
      </c>
      <c r="D3750" s="62" t="str">
        <f t="shared" si="581"/>
        <v>Только CX WORX50Держатели ковриков MBX MAT RACK</v>
      </c>
      <c r="E3750" s="101">
        <v>2</v>
      </c>
      <c r="F3750" s="83"/>
      <c r="G3750" s="84" t="s">
        <v>5</v>
      </c>
      <c r="H3750" s="8"/>
      <c r="I3750" s="8"/>
      <c r="J3750" s="35"/>
    </row>
    <row r="3751" spans="1:10" s="41" customFormat="1" x14ac:dyDescent="0.25">
      <c r="A3751" s="41" t="s">
        <v>66</v>
      </c>
      <c r="B3751" s="80">
        <v>49</v>
      </c>
      <c r="D3751" s="62" t="str">
        <f t="shared" si="581"/>
        <v>Только CX WORX49</v>
      </c>
      <c r="E3751" s="60"/>
      <c r="G3751" s="82"/>
      <c r="H3751" s="8"/>
      <c r="I3751" s="8"/>
      <c r="J3751" s="35"/>
    </row>
    <row r="3752" spans="1:10" s="41" customFormat="1" x14ac:dyDescent="0.25">
      <c r="A3752" s="41" t="s">
        <v>66</v>
      </c>
      <c r="B3752" s="80">
        <v>49</v>
      </c>
      <c r="C3752" s="81" t="s">
        <v>78</v>
      </c>
      <c r="D3752" s="62" t="str">
        <f t="shared" si="581"/>
        <v>Только CX WORX49Амортизаторы SMARTBAND</v>
      </c>
      <c r="E3752" s="60">
        <f>B3752</f>
        <v>49</v>
      </c>
      <c r="G3752" s="185" t="s">
        <v>23</v>
      </c>
      <c r="H3752" s="8"/>
      <c r="I3752" s="8"/>
      <c r="J3752" s="35"/>
    </row>
    <row r="3753" spans="1:10" s="41" customFormat="1" x14ac:dyDescent="0.25">
      <c r="A3753" s="41" t="s">
        <v>66</v>
      </c>
      <c r="B3753" s="80">
        <v>49</v>
      </c>
      <c r="C3753" s="81" t="s">
        <v>79</v>
      </c>
      <c r="D3753" s="62" t="str">
        <f t="shared" si="581"/>
        <v>Только CX WORX49Амортизаторы SMARTBAND EXTREME</v>
      </c>
      <c r="E3753" s="60">
        <f>E3752*0.4</f>
        <v>19.600000000000001</v>
      </c>
      <c r="G3753" s="186"/>
      <c r="H3753" s="8">
        <f>E3752*0.4</f>
        <v>19.600000000000001</v>
      </c>
      <c r="I3753" s="8"/>
      <c r="J3753" s="35"/>
    </row>
    <row r="3754" spans="1:10" s="41" customFormat="1" x14ac:dyDescent="0.25">
      <c r="A3754" s="41" t="s">
        <v>66</v>
      </c>
      <c r="B3754" s="80">
        <v>49</v>
      </c>
      <c r="C3754" s="81" t="s">
        <v>77</v>
      </c>
      <c r="D3754" s="62" t="str">
        <f t="shared" si="581"/>
        <v>Только CX WORX49Держатели Амортизаторов SMARTBAND RACK</v>
      </c>
      <c r="E3754" s="60">
        <v>7</v>
      </c>
      <c r="G3754" s="186"/>
      <c r="H3754" s="8"/>
      <c r="I3754" s="8"/>
      <c r="J3754" s="35"/>
    </row>
    <row r="3755" spans="1:10" s="41" customFormat="1" x14ac:dyDescent="0.25">
      <c r="A3755" s="41" t="s">
        <v>66</v>
      </c>
      <c r="B3755" s="80">
        <v>49</v>
      </c>
      <c r="C3755" s="39" t="s">
        <v>72</v>
      </c>
      <c r="D3755" s="62" t="str">
        <f t="shared" si="581"/>
        <v>Только CX WORX49Дополнительные весовые диски 2,5 кг</v>
      </c>
      <c r="E3755" s="60">
        <f>B3755</f>
        <v>49</v>
      </c>
      <c r="G3755" s="186"/>
      <c r="H3755" s="8"/>
      <c r="I3755" s="8"/>
      <c r="J3755" s="35"/>
    </row>
    <row r="3756" spans="1:10" s="41" customFormat="1" x14ac:dyDescent="0.25">
      <c r="A3756" s="41" t="s">
        <v>66</v>
      </c>
      <c r="B3756" s="80">
        <v>49</v>
      </c>
      <c r="C3756" s="39" t="s">
        <v>74</v>
      </c>
      <c r="D3756" s="62" t="str">
        <f t="shared" si="581"/>
        <v>Только CX WORX49Весовые диски 3,7 кг</v>
      </c>
      <c r="E3756" s="60">
        <f>B3756/2</f>
        <v>24.5</v>
      </c>
      <c r="G3756" s="186"/>
      <c r="H3756" s="8"/>
      <c r="I3756" s="8"/>
      <c r="J3756" s="35"/>
    </row>
    <row r="3757" spans="1:10" s="41" customFormat="1" x14ac:dyDescent="0.25">
      <c r="A3757" s="41" t="s">
        <v>66</v>
      </c>
      <c r="B3757" s="80">
        <v>49</v>
      </c>
      <c r="C3757" s="39" t="s">
        <v>73</v>
      </c>
      <c r="D3757" s="62" t="str">
        <f t="shared" si="581"/>
        <v>Только CX WORX49Дополнительные весовые диски 5 кг</v>
      </c>
      <c r="E3757" s="60">
        <f>B3757/2</f>
        <v>24.5</v>
      </c>
      <c r="G3757" s="186"/>
      <c r="H3757" s="8"/>
      <c r="I3757" s="8"/>
      <c r="J3757" s="35"/>
    </row>
    <row r="3758" spans="1:10" s="41" customFormat="1" x14ac:dyDescent="0.25">
      <c r="A3758" s="41" t="s">
        <v>66</v>
      </c>
      <c r="B3758" s="80">
        <v>49</v>
      </c>
      <c r="C3758" s="81" t="s">
        <v>80</v>
      </c>
      <c r="D3758" s="62" t="str">
        <f t="shared" si="581"/>
        <v>Только CX WORX49Коврики MBX MAT</v>
      </c>
      <c r="E3758" s="100">
        <f>B3758</f>
        <v>49</v>
      </c>
      <c r="F3758" s="81"/>
      <c r="G3758" s="82" t="s">
        <v>19</v>
      </c>
      <c r="H3758" s="8"/>
      <c r="I3758" s="8"/>
      <c r="J3758" s="35"/>
    </row>
    <row r="3759" spans="1:10" s="41" customFormat="1" x14ac:dyDescent="0.25">
      <c r="A3759" s="41" t="s">
        <v>66</v>
      </c>
      <c r="B3759" s="80">
        <v>49</v>
      </c>
      <c r="C3759" s="83" t="s">
        <v>88</v>
      </c>
      <c r="D3759" s="62" t="str">
        <f t="shared" si="581"/>
        <v>Только CX WORX49Держатели ковриков MBX MAT RACK</v>
      </c>
      <c r="E3759" s="101">
        <v>2</v>
      </c>
      <c r="F3759" s="83"/>
      <c r="G3759" s="84" t="s">
        <v>5</v>
      </c>
      <c r="H3759" s="8"/>
      <c r="I3759" s="8"/>
      <c r="J3759" s="35"/>
    </row>
    <row r="3760" spans="1:10" s="41" customFormat="1" x14ac:dyDescent="0.25">
      <c r="A3760" s="41" t="s">
        <v>66</v>
      </c>
      <c r="B3760" s="80">
        <v>49</v>
      </c>
      <c r="D3760" s="62" t="str">
        <f t="shared" ref="D3760:D3823" si="582">A3760&amp;B3760&amp;C3760</f>
        <v>Только CX WORX49</v>
      </c>
      <c r="E3760" s="60"/>
      <c r="G3760" s="82"/>
      <c r="H3760" s="8"/>
      <c r="I3760" s="8"/>
      <c r="J3760" s="35"/>
    </row>
    <row r="3761" spans="1:10" s="41" customFormat="1" x14ac:dyDescent="0.25">
      <c r="A3761" s="41" t="s">
        <v>66</v>
      </c>
      <c r="B3761" s="80">
        <v>48</v>
      </c>
      <c r="C3761" s="81" t="s">
        <v>78</v>
      </c>
      <c r="D3761" s="62" t="str">
        <f t="shared" si="582"/>
        <v>Только CX WORX48Амортизаторы SMARTBAND</v>
      </c>
      <c r="E3761" s="60">
        <f>B3761</f>
        <v>48</v>
      </c>
      <c r="G3761" s="185" t="s">
        <v>23</v>
      </c>
      <c r="H3761" s="8"/>
      <c r="I3761" s="8"/>
      <c r="J3761" s="35"/>
    </row>
    <row r="3762" spans="1:10" s="41" customFormat="1" x14ac:dyDescent="0.25">
      <c r="A3762" s="41" t="s">
        <v>66</v>
      </c>
      <c r="B3762" s="80">
        <v>48</v>
      </c>
      <c r="C3762" s="81" t="s">
        <v>79</v>
      </c>
      <c r="D3762" s="62" t="str">
        <f t="shared" si="582"/>
        <v>Только CX WORX48Амортизаторы SMARTBAND EXTREME</v>
      </c>
      <c r="E3762" s="60">
        <v>20</v>
      </c>
      <c r="G3762" s="186"/>
      <c r="H3762" s="8">
        <f>E3761*0.4</f>
        <v>19.200000000000003</v>
      </c>
      <c r="I3762" s="8"/>
      <c r="J3762" s="35"/>
    </row>
    <row r="3763" spans="1:10" s="41" customFormat="1" x14ac:dyDescent="0.25">
      <c r="A3763" s="41" t="s">
        <v>66</v>
      </c>
      <c r="B3763" s="80">
        <v>48</v>
      </c>
      <c r="C3763" s="81" t="s">
        <v>77</v>
      </c>
      <c r="D3763" s="62" t="str">
        <f t="shared" si="582"/>
        <v>Только CX WORX48Держатели Амортизаторов SMARTBAND RACK</v>
      </c>
      <c r="E3763" s="60">
        <v>7</v>
      </c>
      <c r="G3763" s="186"/>
      <c r="H3763" s="8"/>
      <c r="I3763" s="8"/>
      <c r="J3763" s="35"/>
    </row>
    <row r="3764" spans="1:10" s="41" customFormat="1" x14ac:dyDescent="0.25">
      <c r="A3764" s="41" t="s">
        <v>66</v>
      </c>
      <c r="B3764" s="80">
        <v>48</v>
      </c>
      <c r="C3764" s="39" t="s">
        <v>72</v>
      </c>
      <c r="D3764" s="62" t="str">
        <f t="shared" si="582"/>
        <v>Только CX WORX48Дополнительные весовые диски 2,5 кг</v>
      </c>
      <c r="E3764" s="60">
        <f>B3764</f>
        <v>48</v>
      </c>
      <c r="G3764" s="186"/>
      <c r="H3764" s="8"/>
      <c r="I3764" s="8"/>
      <c r="J3764" s="35"/>
    </row>
    <row r="3765" spans="1:10" s="41" customFormat="1" x14ac:dyDescent="0.25">
      <c r="A3765" s="41" t="s">
        <v>66</v>
      </c>
      <c r="B3765" s="80">
        <v>48</v>
      </c>
      <c r="C3765" s="39" t="s">
        <v>74</v>
      </c>
      <c r="D3765" s="62" t="str">
        <f t="shared" si="582"/>
        <v>Только CX WORX48Весовые диски 3,7 кг</v>
      </c>
      <c r="E3765" s="60">
        <f>B3765/2</f>
        <v>24</v>
      </c>
      <c r="G3765" s="186"/>
      <c r="H3765" s="8"/>
      <c r="I3765" s="8"/>
      <c r="J3765" s="35"/>
    </row>
    <row r="3766" spans="1:10" s="41" customFormat="1" x14ac:dyDescent="0.25">
      <c r="A3766" s="41" t="s">
        <v>66</v>
      </c>
      <c r="B3766" s="80">
        <v>48</v>
      </c>
      <c r="C3766" s="39" t="s">
        <v>73</v>
      </c>
      <c r="D3766" s="62" t="str">
        <f t="shared" si="582"/>
        <v>Только CX WORX48Дополнительные весовые диски 5 кг</v>
      </c>
      <c r="E3766" s="60">
        <f>B3766/2</f>
        <v>24</v>
      </c>
      <c r="G3766" s="186"/>
      <c r="H3766" s="8"/>
      <c r="I3766" s="8"/>
      <c r="J3766" s="35"/>
    </row>
    <row r="3767" spans="1:10" s="41" customFormat="1" x14ac:dyDescent="0.25">
      <c r="A3767" s="41" t="s">
        <v>66</v>
      </c>
      <c r="B3767" s="80">
        <v>48</v>
      </c>
      <c r="C3767" s="81" t="s">
        <v>80</v>
      </c>
      <c r="D3767" s="62" t="str">
        <f t="shared" si="582"/>
        <v>Только CX WORX48Коврики MBX MAT</v>
      </c>
      <c r="E3767" s="100">
        <f>B3767</f>
        <v>48</v>
      </c>
      <c r="F3767" s="81"/>
      <c r="G3767" s="82" t="s">
        <v>19</v>
      </c>
      <c r="H3767" s="8"/>
      <c r="I3767" s="8"/>
      <c r="J3767" s="35"/>
    </row>
    <row r="3768" spans="1:10" s="41" customFormat="1" x14ac:dyDescent="0.25">
      <c r="A3768" s="41" t="s">
        <v>66</v>
      </c>
      <c r="B3768" s="80">
        <v>48</v>
      </c>
      <c r="C3768" s="83" t="s">
        <v>88</v>
      </c>
      <c r="D3768" s="62" t="str">
        <f t="shared" si="582"/>
        <v>Только CX WORX48Держатели ковриков MBX MAT RACK</v>
      </c>
      <c r="E3768" s="101">
        <v>2</v>
      </c>
      <c r="F3768" s="83"/>
      <c r="G3768" s="84" t="s">
        <v>5</v>
      </c>
      <c r="H3768" s="8"/>
      <c r="I3768" s="8"/>
      <c r="J3768" s="35"/>
    </row>
    <row r="3769" spans="1:10" s="41" customFormat="1" x14ac:dyDescent="0.25">
      <c r="A3769" s="41" t="s">
        <v>66</v>
      </c>
      <c r="B3769" s="80">
        <v>48</v>
      </c>
      <c r="D3769" s="62" t="str">
        <f t="shared" si="582"/>
        <v>Только CX WORX48</v>
      </c>
      <c r="E3769" s="60"/>
      <c r="G3769" s="82"/>
      <c r="H3769" s="8"/>
      <c r="I3769" s="8"/>
      <c r="J3769" s="35"/>
    </row>
    <row r="3770" spans="1:10" s="41" customFormat="1" x14ac:dyDescent="0.25">
      <c r="A3770" s="41" t="s">
        <v>66</v>
      </c>
      <c r="B3770" s="80">
        <v>47</v>
      </c>
      <c r="C3770" s="81" t="s">
        <v>78</v>
      </c>
      <c r="D3770" s="62" t="str">
        <f t="shared" si="582"/>
        <v>Только CX WORX47Амортизаторы SMARTBAND</v>
      </c>
      <c r="E3770" s="60">
        <f>B3770</f>
        <v>47</v>
      </c>
      <c r="G3770" s="185" t="s">
        <v>23</v>
      </c>
      <c r="H3770" s="8"/>
      <c r="I3770" s="8"/>
      <c r="J3770" s="35"/>
    </row>
    <row r="3771" spans="1:10" s="41" customFormat="1" x14ac:dyDescent="0.25">
      <c r="A3771" s="41" t="s">
        <v>66</v>
      </c>
      <c r="B3771" s="80">
        <v>47</v>
      </c>
      <c r="C3771" s="81" t="s">
        <v>79</v>
      </c>
      <c r="D3771" s="62" t="str">
        <f t="shared" si="582"/>
        <v>Только CX WORX47Амортизаторы SMARTBAND EXTREME</v>
      </c>
      <c r="E3771" s="60">
        <v>21</v>
      </c>
      <c r="G3771" s="186"/>
      <c r="H3771" s="8">
        <f>E3770*0.4</f>
        <v>18.8</v>
      </c>
      <c r="I3771" s="8"/>
      <c r="J3771" s="35"/>
    </row>
    <row r="3772" spans="1:10" s="41" customFormat="1" x14ac:dyDescent="0.25">
      <c r="A3772" s="41" t="s">
        <v>66</v>
      </c>
      <c r="B3772" s="80">
        <v>47</v>
      </c>
      <c r="C3772" s="81" t="s">
        <v>77</v>
      </c>
      <c r="D3772" s="62" t="str">
        <f t="shared" si="582"/>
        <v>Только CX WORX47Держатели Амортизаторов SMARTBAND RACK</v>
      </c>
      <c r="E3772" s="60">
        <v>8</v>
      </c>
      <c r="G3772" s="186"/>
      <c r="H3772" s="8"/>
      <c r="I3772" s="8"/>
      <c r="J3772" s="35"/>
    </row>
    <row r="3773" spans="1:10" s="41" customFormat="1" x14ac:dyDescent="0.25">
      <c r="A3773" s="41" t="s">
        <v>66</v>
      </c>
      <c r="B3773" s="80">
        <v>47</v>
      </c>
      <c r="C3773" s="39" t="s">
        <v>72</v>
      </c>
      <c r="D3773" s="62" t="str">
        <f t="shared" si="582"/>
        <v>Только CX WORX47Дополнительные весовые диски 2,5 кг</v>
      </c>
      <c r="E3773" s="60">
        <f>B3773</f>
        <v>47</v>
      </c>
      <c r="G3773" s="186"/>
      <c r="H3773" s="8"/>
      <c r="I3773" s="8"/>
      <c r="J3773" s="35"/>
    </row>
    <row r="3774" spans="1:10" s="41" customFormat="1" x14ac:dyDescent="0.25">
      <c r="A3774" s="41" t="s">
        <v>66</v>
      </c>
      <c r="B3774" s="80">
        <v>47</v>
      </c>
      <c r="C3774" s="39" t="s">
        <v>74</v>
      </c>
      <c r="D3774" s="62" t="str">
        <f t="shared" si="582"/>
        <v>Только CX WORX47Весовые диски 3,7 кг</v>
      </c>
      <c r="E3774" s="60">
        <f>B3774/2</f>
        <v>23.5</v>
      </c>
      <c r="G3774" s="186"/>
      <c r="H3774" s="8"/>
      <c r="I3774" s="8"/>
      <c r="J3774" s="35"/>
    </row>
    <row r="3775" spans="1:10" s="41" customFormat="1" x14ac:dyDescent="0.25">
      <c r="A3775" s="41" t="s">
        <v>66</v>
      </c>
      <c r="B3775" s="80">
        <v>47</v>
      </c>
      <c r="C3775" s="39" t="s">
        <v>73</v>
      </c>
      <c r="D3775" s="62" t="str">
        <f t="shared" si="582"/>
        <v>Только CX WORX47Дополнительные весовые диски 5 кг</v>
      </c>
      <c r="E3775" s="60">
        <f>B3775/2</f>
        <v>23.5</v>
      </c>
      <c r="G3775" s="186"/>
      <c r="H3775" s="8"/>
      <c r="I3775" s="8"/>
      <c r="J3775" s="35"/>
    </row>
    <row r="3776" spans="1:10" s="41" customFormat="1" x14ac:dyDescent="0.25">
      <c r="A3776" s="41" t="s">
        <v>66</v>
      </c>
      <c r="B3776" s="80">
        <v>47</v>
      </c>
      <c r="C3776" s="81" t="s">
        <v>80</v>
      </c>
      <c r="D3776" s="62" t="str">
        <f t="shared" si="582"/>
        <v>Только CX WORX47Коврики MBX MAT</v>
      </c>
      <c r="E3776" s="100">
        <f>B3776</f>
        <v>47</v>
      </c>
      <c r="F3776" s="81"/>
      <c r="G3776" s="82" t="s">
        <v>19</v>
      </c>
      <c r="H3776" s="8"/>
      <c r="I3776" s="8"/>
      <c r="J3776" s="35"/>
    </row>
    <row r="3777" spans="1:10" s="41" customFormat="1" x14ac:dyDescent="0.25">
      <c r="A3777" s="41" t="s">
        <v>66</v>
      </c>
      <c r="B3777" s="80">
        <v>47</v>
      </c>
      <c r="C3777" s="83" t="s">
        <v>88</v>
      </c>
      <c r="D3777" s="62" t="str">
        <f t="shared" si="582"/>
        <v>Только CX WORX47Держатели ковриков MBX MAT RACK</v>
      </c>
      <c r="E3777" s="101">
        <v>2</v>
      </c>
      <c r="F3777" s="83"/>
      <c r="G3777" s="84" t="s">
        <v>5</v>
      </c>
      <c r="H3777" s="8"/>
      <c r="I3777" s="8"/>
      <c r="J3777" s="35"/>
    </row>
    <row r="3778" spans="1:10" s="41" customFormat="1" x14ac:dyDescent="0.25">
      <c r="A3778" s="41" t="s">
        <v>66</v>
      </c>
      <c r="B3778" s="80">
        <v>47</v>
      </c>
      <c r="D3778" s="62" t="str">
        <f t="shared" si="582"/>
        <v>Только CX WORX47</v>
      </c>
      <c r="E3778" s="60"/>
      <c r="G3778" s="82"/>
      <c r="H3778" s="8"/>
      <c r="I3778" s="8"/>
      <c r="J3778" s="35"/>
    </row>
    <row r="3779" spans="1:10" s="41" customFormat="1" x14ac:dyDescent="0.25">
      <c r="A3779" s="41" t="s">
        <v>66</v>
      </c>
      <c r="B3779" s="80">
        <v>46</v>
      </c>
      <c r="C3779" s="81" t="s">
        <v>78</v>
      </c>
      <c r="D3779" s="62" t="str">
        <f t="shared" si="582"/>
        <v>Только CX WORX46Амортизаторы SMARTBAND</v>
      </c>
      <c r="E3779" s="60">
        <f>B3779</f>
        <v>46</v>
      </c>
      <c r="G3779" s="185" t="s">
        <v>23</v>
      </c>
      <c r="H3779" s="8"/>
      <c r="I3779" s="8"/>
      <c r="J3779" s="35"/>
    </row>
    <row r="3780" spans="1:10" s="41" customFormat="1" x14ac:dyDescent="0.25">
      <c r="A3780" s="41" t="s">
        <v>66</v>
      </c>
      <c r="B3780" s="80">
        <v>46</v>
      </c>
      <c r="C3780" s="81" t="s">
        <v>79</v>
      </c>
      <c r="D3780" s="62" t="str">
        <f t="shared" si="582"/>
        <v>Только CX WORX46Амортизаторы SMARTBAND EXTREME</v>
      </c>
      <c r="E3780" s="60">
        <v>22</v>
      </c>
      <c r="G3780" s="186"/>
      <c r="H3780" s="8">
        <f>E3779*0.4</f>
        <v>18.400000000000002</v>
      </c>
      <c r="I3780" s="8"/>
      <c r="J3780" s="35"/>
    </row>
    <row r="3781" spans="1:10" s="41" customFormat="1" x14ac:dyDescent="0.25">
      <c r="A3781" s="41" t="s">
        <v>66</v>
      </c>
      <c r="B3781" s="80">
        <v>46</v>
      </c>
      <c r="C3781" s="81" t="s">
        <v>77</v>
      </c>
      <c r="D3781" s="62" t="str">
        <f t="shared" si="582"/>
        <v>Только CX WORX46Держатели Амортизаторов SMARTBAND RACK</v>
      </c>
      <c r="E3781" s="60">
        <v>7</v>
      </c>
      <c r="G3781" s="186"/>
      <c r="H3781" s="8"/>
      <c r="I3781" s="8"/>
      <c r="J3781" s="35"/>
    </row>
    <row r="3782" spans="1:10" s="41" customFormat="1" x14ac:dyDescent="0.25">
      <c r="A3782" s="41" t="s">
        <v>66</v>
      </c>
      <c r="B3782" s="80">
        <v>46</v>
      </c>
      <c r="C3782" s="39" t="s">
        <v>72</v>
      </c>
      <c r="D3782" s="62" t="str">
        <f t="shared" si="582"/>
        <v>Только CX WORX46Дополнительные весовые диски 2,5 кг</v>
      </c>
      <c r="E3782" s="60">
        <f>B3782</f>
        <v>46</v>
      </c>
      <c r="G3782" s="186"/>
      <c r="H3782" s="8"/>
      <c r="I3782" s="8"/>
      <c r="J3782" s="35"/>
    </row>
    <row r="3783" spans="1:10" s="41" customFormat="1" x14ac:dyDescent="0.25">
      <c r="A3783" s="41" t="s">
        <v>66</v>
      </c>
      <c r="B3783" s="80">
        <v>46</v>
      </c>
      <c r="C3783" s="39" t="s">
        <v>74</v>
      </c>
      <c r="D3783" s="62" t="str">
        <f t="shared" si="582"/>
        <v>Только CX WORX46Весовые диски 3,7 кг</v>
      </c>
      <c r="E3783" s="60">
        <f>B3783/2</f>
        <v>23</v>
      </c>
      <c r="G3783" s="186"/>
      <c r="H3783" s="8"/>
      <c r="I3783" s="8"/>
      <c r="J3783" s="35"/>
    </row>
    <row r="3784" spans="1:10" s="41" customFormat="1" x14ac:dyDescent="0.25">
      <c r="A3784" s="41" t="s">
        <v>66</v>
      </c>
      <c r="B3784" s="80">
        <v>46</v>
      </c>
      <c r="C3784" s="39" t="s">
        <v>73</v>
      </c>
      <c r="D3784" s="62" t="str">
        <f t="shared" si="582"/>
        <v>Только CX WORX46Дополнительные весовые диски 5 кг</v>
      </c>
      <c r="E3784" s="60">
        <f>B3784/2</f>
        <v>23</v>
      </c>
      <c r="G3784" s="186"/>
      <c r="H3784" s="8"/>
      <c r="I3784" s="8"/>
      <c r="J3784" s="35"/>
    </row>
    <row r="3785" spans="1:10" s="41" customFormat="1" x14ac:dyDescent="0.25">
      <c r="A3785" s="41" t="s">
        <v>66</v>
      </c>
      <c r="B3785" s="80">
        <v>46</v>
      </c>
      <c r="C3785" s="81" t="s">
        <v>80</v>
      </c>
      <c r="D3785" s="62" t="str">
        <f t="shared" si="582"/>
        <v>Только CX WORX46Коврики MBX MAT</v>
      </c>
      <c r="E3785" s="100">
        <f>B3785</f>
        <v>46</v>
      </c>
      <c r="F3785" s="81"/>
      <c r="G3785" s="82" t="s">
        <v>19</v>
      </c>
      <c r="H3785" s="8"/>
      <c r="I3785" s="8"/>
      <c r="J3785" s="35"/>
    </row>
    <row r="3786" spans="1:10" s="41" customFormat="1" x14ac:dyDescent="0.25">
      <c r="A3786" s="41" t="s">
        <v>66</v>
      </c>
      <c r="B3786" s="80">
        <v>46</v>
      </c>
      <c r="C3786" s="83" t="s">
        <v>88</v>
      </c>
      <c r="D3786" s="62" t="str">
        <f t="shared" si="582"/>
        <v>Только CX WORX46Держатели ковриков MBX MAT RACK</v>
      </c>
      <c r="E3786" s="101">
        <v>2</v>
      </c>
      <c r="F3786" s="83"/>
      <c r="G3786" s="84" t="s">
        <v>5</v>
      </c>
      <c r="H3786" s="8"/>
      <c r="I3786" s="8"/>
      <c r="J3786" s="35"/>
    </row>
    <row r="3787" spans="1:10" s="41" customFormat="1" x14ac:dyDescent="0.25">
      <c r="A3787" s="41" t="s">
        <v>66</v>
      </c>
      <c r="B3787" s="80">
        <v>46</v>
      </c>
      <c r="D3787" s="62" t="str">
        <f t="shared" si="582"/>
        <v>Только CX WORX46</v>
      </c>
      <c r="E3787" s="60"/>
      <c r="G3787" s="82"/>
      <c r="H3787" s="8"/>
      <c r="I3787" s="8"/>
      <c r="J3787" s="35"/>
    </row>
    <row r="3788" spans="1:10" s="41" customFormat="1" x14ac:dyDescent="0.25">
      <c r="A3788" s="41" t="s">
        <v>66</v>
      </c>
      <c r="B3788" s="80">
        <v>45</v>
      </c>
      <c r="C3788" s="81" t="s">
        <v>78</v>
      </c>
      <c r="D3788" s="62" t="str">
        <f t="shared" si="582"/>
        <v>Только CX WORX45Амортизаторы SMARTBAND</v>
      </c>
      <c r="E3788" s="60">
        <f>B3788</f>
        <v>45</v>
      </c>
      <c r="G3788" s="185" t="s">
        <v>23</v>
      </c>
      <c r="H3788" s="8"/>
      <c r="I3788" s="8"/>
      <c r="J3788" s="35"/>
    </row>
    <row r="3789" spans="1:10" s="41" customFormat="1" x14ac:dyDescent="0.25">
      <c r="A3789" s="41" t="s">
        <v>66</v>
      </c>
      <c r="B3789" s="80">
        <v>45</v>
      </c>
      <c r="C3789" s="81" t="s">
        <v>79</v>
      </c>
      <c r="D3789" s="62" t="str">
        <f t="shared" si="582"/>
        <v>Только CX WORX45Амортизаторы SMARTBAND EXTREME</v>
      </c>
      <c r="E3789" s="60">
        <f>E3788*0.4</f>
        <v>18</v>
      </c>
      <c r="G3789" s="186"/>
      <c r="H3789" s="8">
        <f>E3788*0.4</f>
        <v>18</v>
      </c>
      <c r="I3789" s="8"/>
      <c r="J3789" s="35"/>
    </row>
    <row r="3790" spans="1:10" s="41" customFormat="1" x14ac:dyDescent="0.25">
      <c r="A3790" s="41" t="s">
        <v>66</v>
      </c>
      <c r="B3790" s="80">
        <v>45</v>
      </c>
      <c r="C3790" s="81" t="s">
        <v>77</v>
      </c>
      <c r="D3790" s="62" t="str">
        <f t="shared" si="582"/>
        <v>Только CX WORX45Держатели Амортизаторов SMARTBAND RACK</v>
      </c>
      <c r="E3790" s="60">
        <v>7</v>
      </c>
      <c r="G3790" s="186"/>
      <c r="H3790" s="8"/>
      <c r="I3790" s="8"/>
      <c r="J3790" s="35"/>
    </row>
    <row r="3791" spans="1:10" s="41" customFormat="1" x14ac:dyDescent="0.25">
      <c r="A3791" s="41" t="s">
        <v>66</v>
      </c>
      <c r="B3791" s="80">
        <v>45</v>
      </c>
      <c r="C3791" s="39" t="s">
        <v>72</v>
      </c>
      <c r="D3791" s="62" t="str">
        <f t="shared" si="582"/>
        <v>Только CX WORX45Дополнительные весовые диски 2,5 кг</v>
      </c>
      <c r="E3791" s="60">
        <f>B3791</f>
        <v>45</v>
      </c>
      <c r="G3791" s="186"/>
      <c r="H3791" s="8"/>
      <c r="I3791" s="8"/>
      <c r="J3791" s="35"/>
    </row>
    <row r="3792" spans="1:10" s="41" customFormat="1" x14ac:dyDescent="0.25">
      <c r="A3792" s="41" t="s">
        <v>66</v>
      </c>
      <c r="B3792" s="80">
        <v>45</v>
      </c>
      <c r="C3792" s="39" t="s">
        <v>74</v>
      </c>
      <c r="D3792" s="62" t="str">
        <f t="shared" si="582"/>
        <v>Только CX WORX45Весовые диски 3,7 кг</v>
      </c>
      <c r="E3792" s="60">
        <f>B3792/2</f>
        <v>22.5</v>
      </c>
      <c r="G3792" s="186"/>
      <c r="H3792" s="8"/>
      <c r="I3792" s="8"/>
      <c r="J3792" s="35"/>
    </row>
    <row r="3793" spans="1:10" s="41" customFormat="1" x14ac:dyDescent="0.25">
      <c r="A3793" s="41" t="s">
        <v>66</v>
      </c>
      <c r="B3793" s="80">
        <v>45</v>
      </c>
      <c r="C3793" s="39" t="s">
        <v>73</v>
      </c>
      <c r="D3793" s="62" t="str">
        <f t="shared" si="582"/>
        <v>Только CX WORX45Дополнительные весовые диски 5 кг</v>
      </c>
      <c r="E3793" s="60">
        <f>B3793/2</f>
        <v>22.5</v>
      </c>
      <c r="G3793" s="186"/>
      <c r="H3793" s="8"/>
      <c r="I3793" s="8"/>
      <c r="J3793" s="35"/>
    </row>
    <row r="3794" spans="1:10" s="41" customFormat="1" x14ac:dyDescent="0.25">
      <c r="A3794" s="41" t="s">
        <v>66</v>
      </c>
      <c r="B3794" s="80">
        <v>45</v>
      </c>
      <c r="C3794" s="81" t="s">
        <v>80</v>
      </c>
      <c r="D3794" s="62" t="str">
        <f t="shared" si="582"/>
        <v>Только CX WORX45Коврики MBX MAT</v>
      </c>
      <c r="E3794" s="100">
        <f>B3794</f>
        <v>45</v>
      </c>
      <c r="F3794" s="81"/>
      <c r="G3794" s="82" t="s">
        <v>19</v>
      </c>
      <c r="H3794" s="8"/>
      <c r="I3794" s="8"/>
      <c r="J3794" s="35"/>
    </row>
    <row r="3795" spans="1:10" s="41" customFormat="1" x14ac:dyDescent="0.25">
      <c r="A3795" s="41" t="s">
        <v>66</v>
      </c>
      <c r="B3795" s="80">
        <v>45</v>
      </c>
      <c r="C3795" s="83" t="s">
        <v>88</v>
      </c>
      <c r="D3795" s="62" t="str">
        <f t="shared" si="582"/>
        <v>Только CX WORX45Держатели ковриков MBX MAT RACK</v>
      </c>
      <c r="E3795" s="101">
        <v>2</v>
      </c>
      <c r="F3795" s="83"/>
      <c r="G3795" s="84" t="s">
        <v>5</v>
      </c>
      <c r="H3795" s="8"/>
      <c r="I3795" s="8"/>
      <c r="J3795" s="35"/>
    </row>
    <row r="3796" spans="1:10" s="41" customFormat="1" x14ac:dyDescent="0.25">
      <c r="A3796" s="41" t="s">
        <v>66</v>
      </c>
      <c r="B3796" s="80">
        <v>45</v>
      </c>
      <c r="D3796" s="62" t="str">
        <f t="shared" si="582"/>
        <v>Только CX WORX45</v>
      </c>
      <c r="E3796" s="60"/>
      <c r="G3796" s="82"/>
      <c r="H3796" s="8"/>
      <c r="I3796" s="8"/>
      <c r="J3796" s="35"/>
    </row>
    <row r="3797" spans="1:10" s="41" customFormat="1" x14ac:dyDescent="0.25">
      <c r="A3797" s="41" t="s">
        <v>66</v>
      </c>
      <c r="B3797" s="80">
        <v>44</v>
      </c>
      <c r="C3797" s="81" t="s">
        <v>78</v>
      </c>
      <c r="D3797" s="62" t="str">
        <f t="shared" si="582"/>
        <v>Только CX WORX44Амортизаторы SMARTBAND</v>
      </c>
      <c r="E3797" s="60">
        <f>B3797</f>
        <v>44</v>
      </c>
      <c r="G3797" s="185" t="s">
        <v>23</v>
      </c>
      <c r="H3797" s="8"/>
      <c r="I3797" s="8"/>
      <c r="J3797" s="35"/>
    </row>
    <row r="3798" spans="1:10" s="41" customFormat="1" x14ac:dyDescent="0.25">
      <c r="A3798" s="41" t="s">
        <v>66</v>
      </c>
      <c r="B3798" s="80">
        <v>44</v>
      </c>
      <c r="C3798" s="81" t="s">
        <v>79</v>
      </c>
      <c r="D3798" s="62" t="str">
        <f t="shared" si="582"/>
        <v>Только CX WORX44Амортизаторы SMARTBAND EXTREME</v>
      </c>
      <c r="E3798" s="60">
        <v>16</v>
      </c>
      <c r="G3798" s="186"/>
      <c r="H3798" s="8">
        <f>E3797*0.4</f>
        <v>17.600000000000001</v>
      </c>
      <c r="I3798" s="8"/>
      <c r="J3798" s="35"/>
    </row>
    <row r="3799" spans="1:10" s="41" customFormat="1" x14ac:dyDescent="0.25">
      <c r="A3799" s="41" t="s">
        <v>66</v>
      </c>
      <c r="B3799" s="80">
        <v>44</v>
      </c>
      <c r="C3799" s="81" t="s">
        <v>77</v>
      </c>
      <c r="D3799" s="62" t="str">
        <f t="shared" si="582"/>
        <v>Только CX WORX44Держатели Амортизаторов SMARTBAND RACK</v>
      </c>
      <c r="E3799" s="60">
        <v>6</v>
      </c>
      <c r="G3799" s="186"/>
      <c r="H3799" s="8"/>
      <c r="I3799" s="8"/>
      <c r="J3799" s="35"/>
    </row>
    <row r="3800" spans="1:10" s="41" customFormat="1" x14ac:dyDescent="0.25">
      <c r="A3800" s="41" t="s">
        <v>66</v>
      </c>
      <c r="B3800" s="80">
        <v>44</v>
      </c>
      <c r="C3800" s="39" t="s">
        <v>72</v>
      </c>
      <c r="D3800" s="62" t="str">
        <f t="shared" si="582"/>
        <v>Только CX WORX44Дополнительные весовые диски 2,5 кг</v>
      </c>
      <c r="E3800" s="60">
        <f>B3800</f>
        <v>44</v>
      </c>
      <c r="G3800" s="186"/>
      <c r="H3800" s="8"/>
      <c r="I3800" s="8"/>
      <c r="J3800" s="35"/>
    </row>
    <row r="3801" spans="1:10" s="41" customFormat="1" x14ac:dyDescent="0.25">
      <c r="A3801" s="41" t="s">
        <v>66</v>
      </c>
      <c r="B3801" s="80">
        <v>44</v>
      </c>
      <c r="C3801" s="39" t="s">
        <v>74</v>
      </c>
      <c r="D3801" s="62" t="str">
        <f t="shared" si="582"/>
        <v>Только CX WORX44Весовые диски 3,7 кг</v>
      </c>
      <c r="E3801" s="60">
        <f>B3801/2</f>
        <v>22</v>
      </c>
      <c r="G3801" s="186"/>
      <c r="H3801" s="8"/>
      <c r="I3801" s="8"/>
      <c r="J3801" s="35"/>
    </row>
    <row r="3802" spans="1:10" s="41" customFormat="1" x14ac:dyDescent="0.25">
      <c r="A3802" s="41" t="s">
        <v>66</v>
      </c>
      <c r="B3802" s="80">
        <v>44</v>
      </c>
      <c r="C3802" s="39" t="s">
        <v>73</v>
      </c>
      <c r="D3802" s="62" t="str">
        <f t="shared" si="582"/>
        <v>Только CX WORX44Дополнительные весовые диски 5 кг</v>
      </c>
      <c r="E3802" s="60">
        <f>B3802/2</f>
        <v>22</v>
      </c>
      <c r="G3802" s="186"/>
      <c r="H3802" s="8"/>
      <c r="I3802" s="8"/>
      <c r="J3802" s="35"/>
    </row>
    <row r="3803" spans="1:10" s="41" customFormat="1" x14ac:dyDescent="0.25">
      <c r="A3803" s="41" t="s">
        <v>66</v>
      </c>
      <c r="B3803" s="80">
        <v>44</v>
      </c>
      <c r="C3803" s="81" t="s">
        <v>80</v>
      </c>
      <c r="D3803" s="62" t="str">
        <f t="shared" si="582"/>
        <v>Только CX WORX44Коврики MBX MAT</v>
      </c>
      <c r="E3803" s="100">
        <f>B3803</f>
        <v>44</v>
      </c>
      <c r="F3803" s="81"/>
      <c r="G3803" s="82" t="s">
        <v>19</v>
      </c>
      <c r="H3803" s="8"/>
      <c r="I3803" s="8"/>
      <c r="J3803" s="35"/>
    </row>
    <row r="3804" spans="1:10" s="41" customFormat="1" x14ac:dyDescent="0.25">
      <c r="A3804" s="41" t="s">
        <v>66</v>
      </c>
      <c r="B3804" s="80">
        <v>44</v>
      </c>
      <c r="C3804" s="83" t="s">
        <v>88</v>
      </c>
      <c r="D3804" s="62" t="str">
        <f t="shared" si="582"/>
        <v>Только CX WORX44Держатели ковриков MBX MAT RACK</v>
      </c>
      <c r="E3804" s="101">
        <v>2</v>
      </c>
      <c r="F3804" s="83"/>
      <c r="G3804" s="84" t="s">
        <v>5</v>
      </c>
      <c r="H3804" s="8"/>
      <c r="I3804" s="8"/>
      <c r="J3804" s="35"/>
    </row>
    <row r="3805" spans="1:10" s="41" customFormat="1" x14ac:dyDescent="0.25">
      <c r="A3805" s="41" t="s">
        <v>66</v>
      </c>
      <c r="B3805" s="80">
        <v>44</v>
      </c>
      <c r="D3805" s="62" t="str">
        <f t="shared" si="582"/>
        <v>Только CX WORX44</v>
      </c>
      <c r="E3805" s="60"/>
      <c r="G3805" s="82"/>
      <c r="H3805" s="8"/>
      <c r="I3805" s="8"/>
      <c r="J3805" s="35"/>
    </row>
    <row r="3806" spans="1:10" s="41" customFormat="1" x14ac:dyDescent="0.25">
      <c r="A3806" s="41" t="s">
        <v>66</v>
      </c>
      <c r="B3806" s="80">
        <v>43</v>
      </c>
      <c r="C3806" s="81" t="s">
        <v>78</v>
      </c>
      <c r="D3806" s="62" t="str">
        <f t="shared" si="582"/>
        <v>Только CX WORX43Амортизаторы SMARTBAND</v>
      </c>
      <c r="E3806" s="60">
        <f>B3806</f>
        <v>43</v>
      </c>
      <c r="G3806" s="185" t="s">
        <v>23</v>
      </c>
      <c r="H3806" s="8"/>
      <c r="I3806" s="8"/>
      <c r="J3806" s="35"/>
    </row>
    <row r="3807" spans="1:10" s="41" customFormat="1" x14ac:dyDescent="0.25">
      <c r="A3807" s="41" t="s">
        <v>66</v>
      </c>
      <c r="B3807" s="80">
        <v>43</v>
      </c>
      <c r="C3807" s="81" t="s">
        <v>79</v>
      </c>
      <c r="D3807" s="62" t="str">
        <f t="shared" si="582"/>
        <v>Только CX WORX43Амортизаторы SMARTBAND EXTREME</v>
      </c>
      <c r="E3807" s="60">
        <f>E3806*0.4</f>
        <v>17.2</v>
      </c>
      <c r="G3807" s="186"/>
      <c r="H3807" s="8">
        <f>E3806*0.4</f>
        <v>17.2</v>
      </c>
      <c r="I3807" s="8"/>
      <c r="J3807" s="35"/>
    </row>
    <row r="3808" spans="1:10" s="41" customFormat="1" x14ac:dyDescent="0.25">
      <c r="A3808" s="41" t="s">
        <v>66</v>
      </c>
      <c r="B3808" s="80">
        <v>43</v>
      </c>
      <c r="C3808" s="81" t="s">
        <v>77</v>
      </c>
      <c r="D3808" s="62" t="str">
        <f t="shared" si="582"/>
        <v>Только CX WORX43Держатели Амортизаторов SMARTBAND RACK</v>
      </c>
      <c r="E3808" s="60">
        <v>6</v>
      </c>
      <c r="G3808" s="186"/>
      <c r="H3808" s="8"/>
      <c r="I3808" s="8"/>
      <c r="J3808" s="35"/>
    </row>
    <row r="3809" spans="1:10" s="41" customFormat="1" x14ac:dyDescent="0.25">
      <c r="A3809" s="41" t="s">
        <v>66</v>
      </c>
      <c r="B3809" s="80">
        <v>43</v>
      </c>
      <c r="C3809" s="39" t="s">
        <v>72</v>
      </c>
      <c r="D3809" s="62" t="str">
        <f t="shared" si="582"/>
        <v>Только CX WORX43Дополнительные весовые диски 2,5 кг</v>
      </c>
      <c r="E3809" s="60">
        <f>B3809</f>
        <v>43</v>
      </c>
      <c r="G3809" s="186"/>
      <c r="H3809" s="8"/>
      <c r="I3809" s="8"/>
      <c r="J3809" s="35"/>
    </row>
    <row r="3810" spans="1:10" s="41" customFormat="1" x14ac:dyDescent="0.25">
      <c r="A3810" s="41" t="s">
        <v>66</v>
      </c>
      <c r="B3810" s="80">
        <v>43</v>
      </c>
      <c r="C3810" s="39" t="s">
        <v>74</v>
      </c>
      <c r="D3810" s="62" t="str">
        <f t="shared" si="582"/>
        <v>Только CX WORX43Весовые диски 3,7 кг</v>
      </c>
      <c r="E3810" s="60">
        <f>B3810/2</f>
        <v>21.5</v>
      </c>
      <c r="G3810" s="186"/>
      <c r="H3810" s="8"/>
      <c r="I3810" s="8"/>
      <c r="J3810" s="35"/>
    </row>
    <row r="3811" spans="1:10" s="41" customFormat="1" x14ac:dyDescent="0.25">
      <c r="A3811" s="41" t="s">
        <v>66</v>
      </c>
      <c r="B3811" s="80">
        <v>43</v>
      </c>
      <c r="C3811" s="39" t="s">
        <v>73</v>
      </c>
      <c r="D3811" s="62" t="str">
        <f t="shared" si="582"/>
        <v>Только CX WORX43Дополнительные весовые диски 5 кг</v>
      </c>
      <c r="E3811" s="60">
        <f>B3811/2</f>
        <v>21.5</v>
      </c>
      <c r="G3811" s="186"/>
      <c r="H3811" s="8"/>
      <c r="I3811" s="8"/>
      <c r="J3811" s="35"/>
    </row>
    <row r="3812" spans="1:10" s="41" customFormat="1" x14ac:dyDescent="0.25">
      <c r="A3812" s="41" t="s">
        <v>66</v>
      </c>
      <c r="B3812" s="80">
        <v>43</v>
      </c>
      <c r="C3812" s="81" t="s">
        <v>80</v>
      </c>
      <c r="D3812" s="62" t="str">
        <f t="shared" si="582"/>
        <v>Только CX WORX43Коврики MBX MAT</v>
      </c>
      <c r="E3812" s="100">
        <f>B3812</f>
        <v>43</v>
      </c>
      <c r="F3812" s="81"/>
      <c r="G3812" s="82" t="s">
        <v>19</v>
      </c>
      <c r="H3812" s="8"/>
      <c r="I3812" s="8"/>
      <c r="J3812" s="35"/>
    </row>
    <row r="3813" spans="1:10" s="41" customFormat="1" x14ac:dyDescent="0.25">
      <c r="A3813" s="41" t="s">
        <v>66</v>
      </c>
      <c r="B3813" s="80">
        <v>43</v>
      </c>
      <c r="C3813" s="83" t="s">
        <v>88</v>
      </c>
      <c r="D3813" s="62" t="str">
        <f t="shared" si="582"/>
        <v>Только CX WORX43Держатели ковриков MBX MAT RACK</v>
      </c>
      <c r="E3813" s="101">
        <v>2</v>
      </c>
      <c r="F3813" s="83"/>
      <c r="G3813" s="84" t="s">
        <v>5</v>
      </c>
      <c r="H3813" s="8"/>
      <c r="I3813" s="8"/>
      <c r="J3813" s="35"/>
    </row>
    <row r="3814" spans="1:10" s="41" customFormat="1" x14ac:dyDescent="0.25">
      <c r="A3814" s="41" t="s">
        <v>66</v>
      </c>
      <c r="B3814" s="80">
        <v>43</v>
      </c>
      <c r="D3814" s="62" t="str">
        <f t="shared" si="582"/>
        <v>Только CX WORX43</v>
      </c>
      <c r="E3814" s="60"/>
      <c r="G3814" s="82"/>
      <c r="H3814" s="8"/>
      <c r="I3814" s="8"/>
      <c r="J3814" s="35"/>
    </row>
    <row r="3815" spans="1:10" s="41" customFormat="1" x14ac:dyDescent="0.25">
      <c r="A3815" s="41" t="s">
        <v>66</v>
      </c>
      <c r="B3815" s="80">
        <v>42</v>
      </c>
      <c r="C3815" s="81" t="s">
        <v>78</v>
      </c>
      <c r="D3815" s="62" t="str">
        <f t="shared" si="582"/>
        <v>Только CX WORX42Амортизаторы SMARTBAND</v>
      </c>
      <c r="E3815" s="60">
        <f>B3815</f>
        <v>42</v>
      </c>
      <c r="G3815" s="185" t="s">
        <v>23</v>
      </c>
      <c r="H3815" s="8"/>
      <c r="I3815" s="8"/>
      <c r="J3815" s="35"/>
    </row>
    <row r="3816" spans="1:10" s="41" customFormat="1" x14ac:dyDescent="0.25">
      <c r="A3816" s="41" t="s">
        <v>66</v>
      </c>
      <c r="B3816" s="80">
        <v>42</v>
      </c>
      <c r="C3816" s="81" t="s">
        <v>79</v>
      </c>
      <c r="D3816" s="62" t="str">
        <f t="shared" si="582"/>
        <v>Только CX WORX42Амортизаторы SMARTBAND EXTREME</v>
      </c>
      <c r="E3816" s="60">
        <f>E3815*0.4</f>
        <v>16.8</v>
      </c>
      <c r="G3816" s="186"/>
      <c r="H3816" s="8">
        <f>E3815*0.4</f>
        <v>16.8</v>
      </c>
      <c r="I3816" s="8"/>
      <c r="J3816" s="35"/>
    </row>
    <row r="3817" spans="1:10" s="41" customFormat="1" x14ac:dyDescent="0.25">
      <c r="A3817" s="41" t="s">
        <v>66</v>
      </c>
      <c r="B3817" s="80">
        <v>42</v>
      </c>
      <c r="C3817" s="81" t="s">
        <v>77</v>
      </c>
      <c r="D3817" s="62" t="str">
        <f t="shared" si="582"/>
        <v>Только CX WORX42Держатели Амортизаторов SMARTBAND RACK</v>
      </c>
      <c r="E3817" s="60">
        <v>6</v>
      </c>
      <c r="G3817" s="186"/>
      <c r="H3817" s="8"/>
      <c r="I3817" s="8"/>
      <c r="J3817" s="35"/>
    </row>
    <row r="3818" spans="1:10" s="41" customFormat="1" x14ac:dyDescent="0.25">
      <c r="A3818" s="41" t="s">
        <v>66</v>
      </c>
      <c r="B3818" s="80">
        <v>42</v>
      </c>
      <c r="C3818" s="39" t="s">
        <v>72</v>
      </c>
      <c r="D3818" s="62" t="str">
        <f t="shared" si="582"/>
        <v>Только CX WORX42Дополнительные весовые диски 2,5 кг</v>
      </c>
      <c r="E3818" s="60">
        <f>B3818</f>
        <v>42</v>
      </c>
      <c r="G3818" s="186"/>
      <c r="H3818" s="8"/>
      <c r="I3818" s="8"/>
      <c r="J3818" s="35"/>
    </row>
    <row r="3819" spans="1:10" s="41" customFormat="1" x14ac:dyDescent="0.25">
      <c r="A3819" s="41" t="s">
        <v>66</v>
      </c>
      <c r="B3819" s="80">
        <v>42</v>
      </c>
      <c r="C3819" s="39" t="s">
        <v>74</v>
      </c>
      <c r="D3819" s="62" t="str">
        <f t="shared" si="582"/>
        <v>Только CX WORX42Весовые диски 3,7 кг</v>
      </c>
      <c r="E3819" s="60">
        <f>B3819/2</f>
        <v>21</v>
      </c>
      <c r="G3819" s="186"/>
      <c r="H3819" s="8"/>
      <c r="I3819" s="8"/>
      <c r="J3819" s="35"/>
    </row>
    <row r="3820" spans="1:10" s="41" customFormat="1" x14ac:dyDescent="0.25">
      <c r="A3820" s="41" t="s">
        <v>66</v>
      </c>
      <c r="B3820" s="80">
        <v>42</v>
      </c>
      <c r="C3820" s="39" t="s">
        <v>73</v>
      </c>
      <c r="D3820" s="62" t="str">
        <f t="shared" si="582"/>
        <v>Только CX WORX42Дополнительные весовые диски 5 кг</v>
      </c>
      <c r="E3820" s="60">
        <f>B3820/2</f>
        <v>21</v>
      </c>
      <c r="G3820" s="186"/>
      <c r="H3820" s="8"/>
      <c r="I3820" s="8"/>
      <c r="J3820" s="35"/>
    </row>
    <row r="3821" spans="1:10" s="41" customFormat="1" x14ac:dyDescent="0.25">
      <c r="A3821" s="41" t="s">
        <v>66</v>
      </c>
      <c r="B3821" s="80">
        <v>42</v>
      </c>
      <c r="C3821" s="81" t="s">
        <v>80</v>
      </c>
      <c r="D3821" s="62" t="str">
        <f t="shared" si="582"/>
        <v>Только CX WORX42Коврики MBX MAT</v>
      </c>
      <c r="E3821" s="100">
        <f>B3821</f>
        <v>42</v>
      </c>
      <c r="F3821" s="81"/>
      <c r="G3821" s="82" t="s">
        <v>19</v>
      </c>
      <c r="H3821" s="8"/>
      <c r="I3821" s="8"/>
      <c r="J3821" s="35"/>
    </row>
    <row r="3822" spans="1:10" s="41" customFormat="1" x14ac:dyDescent="0.25">
      <c r="A3822" s="41" t="s">
        <v>66</v>
      </c>
      <c r="B3822" s="80">
        <v>42</v>
      </c>
      <c r="C3822" s="83" t="s">
        <v>88</v>
      </c>
      <c r="D3822" s="62" t="str">
        <f t="shared" si="582"/>
        <v>Только CX WORX42Держатели ковриков MBX MAT RACK</v>
      </c>
      <c r="E3822" s="101">
        <v>2</v>
      </c>
      <c r="F3822" s="83"/>
      <c r="G3822" s="84" t="s">
        <v>5</v>
      </c>
      <c r="H3822" s="8"/>
      <c r="I3822" s="8"/>
      <c r="J3822" s="35"/>
    </row>
    <row r="3823" spans="1:10" s="41" customFormat="1" x14ac:dyDescent="0.25">
      <c r="A3823" s="41" t="s">
        <v>66</v>
      </c>
      <c r="B3823" s="80">
        <v>42</v>
      </c>
      <c r="D3823" s="62" t="str">
        <f t="shared" si="582"/>
        <v>Только CX WORX42</v>
      </c>
      <c r="E3823" s="60"/>
      <c r="G3823" s="82"/>
      <c r="H3823" s="8"/>
      <c r="I3823" s="8"/>
      <c r="J3823" s="35"/>
    </row>
    <row r="3824" spans="1:10" s="41" customFormat="1" x14ac:dyDescent="0.25">
      <c r="A3824" s="41" t="s">
        <v>66</v>
      </c>
      <c r="B3824" s="80">
        <v>41</v>
      </c>
      <c r="C3824" s="81" t="s">
        <v>78</v>
      </c>
      <c r="D3824" s="62" t="str">
        <f t="shared" ref="D3824:D3887" si="583">A3824&amp;B3824&amp;C3824</f>
        <v>Только CX WORX41Амортизаторы SMARTBAND</v>
      </c>
      <c r="E3824" s="60">
        <f>B3824</f>
        <v>41</v>
      </c>
      <c r="G3824" s="185" t="s">
        <v>23</v>
      </c>
      <c r="H3824" s="8"/>
      <c r="I3824" s="8"/>
      <c r="J3824" s="35"/>
    </row>
    <row r="3825" spans="1:10" s="41" customFormat="1" x14ac:dyDescent="0.25">
      <c r="A3825" s="41" t="s">
        <v>66</v>
      </c>
      <c r="B3825" s="80">
        <v>41</v>
      </c>
      <c r="C3825" s="81" t="s">
        <v>79</v>
      </c>
      <c r="D3825" s="62" t="str">
        <f t="shared" si="583"/>
        <v>Только CX WORX41Амортизаторы SMARTBAND EXTREME</v>
      </c>
      <c r="E3825" s="60">
        <f>E3824*0.4</f>
        <v>16.400000000000002</v>
      </c>
      <c r="G3825" s="186"/>
      <c r="H3825" s="8">
        <f>E3824*0.4</f>
        <v>16.400000000000002</v>
      </c>
      <c r="I3825" s="8"/>
      <c r="J3825" s="35"/>
    </row>
    <row r="3826" spans="1:10" s="41" customFormat="1" x14ac:dyDescent="0.25">
      <c r="A3826" s="41" t="s">
        <v>66</v>
      </c>
      <c r="B3826" s="80">
        <v>41</v>
      </c>
      <c r="C3826" s="81" t="s">
        <v>77</v>
      </c>
      <c r="D3826" s="62" t="str">
        <f t="shared" si="583"/>
        <v>Только CX WORX41Держатели Амортизаторов SMARTBAND RACK</v>
      </c>
      <c r="E3826" s="60">
        <v>6</v>
      </c>
      <c r="G3826" s="186"/>
      <c r="H3826" s="8"/>
      <c r="I3826" s="8"/>
      <c r="J3826" s="35"/>
    </row>
    <row r="3827" spans="1:10" s="41" customFormat="1" x14ac:dyDescent="0.25">
      <c r="A3827" s="41" t="s">
        <v>66</v>
      </c>
      <c r="B3827" s="80">
        <v>41</v>
      </c>
      <c r="C3827" s="39" t="s">
        <v>72</v>
      </c>
      <c r="D3827" s="62" t="str">
        <f t="shared" si="583"/>
        <v>Только CX WORX41Дополнительные весовые диски 2,5 кг</v>
      </c>
      <c r="E3827" s="60">
        <f>B3827</f>
        <v>41</v>
      </c>
      <c r="G3827" s="186"/>
      <c r="H3827" s="8"/>
      <c r="I3827" s="8"/>
      <c r="J3827" s="35"/>
    </row>
    <row r="3828" spans="1:10" s="41" customFormat="1" x14ac:dyDescent="0.25">
      <c r="A3828" s="41" t="s">
        <v>66</v>
      </c>
      <c r="B3828" s="80">
        <v>41</v>
      </c>
      <c r="C3828" s="39" t="s">
        <v>74</v>
      </c>
      <c r="D3828" s="62" t="str">
        <f t="shared" si="583"/>
        <v>Только CX WORX41Весовые диски 3,7 кг</v>
      </c>
      <c r="E3828" s="60">
        <f>B3828/2</f>
        <v>20.5</v>
      </c>
      <c r="G3828" s="186"/>
      <c r="H3828" s="8"/>
      <c r="I3828" s="8"/>
      <c r="J3828" s="35"/>
    </row>
    <row r="3829" spans="1:10" s="41" customFormat="1" x14ac:dyDescent="0.25">
      <c r="A3829" s="41" t="s">
        <v>66</v>
      </c>
      <c r="B3829" s="80">
        <v>41</v>
      </c>
      <c r="C3829" s="39" t="s">
        <v>73</v>
      </c>
      <c r="D3829" s="62" t="str">
        <f t="shared" si="583"/>
        <v>Только CX WORX41Дополнительные весовые диски 5 кг</v>
      </c>
      <c r="E3829" s="60">
        <f>B3829/2</f>
        <v>20.5</v>
      </c>
      <c r="G3829" s="186"/>
      <c r="H3829" s="8"/>
      <c r="I3829" s="8"/>
      <c r="J3829" s="35"/>
    </row>
    <row r="3830" spans="1:10" s="41" customFormat="1" x14ac:dyDescent="0.25">
      <c r="A3830" s="41" t="s">
        <v>66</v>
      </c>
      <c r="B3830" s="80">
        <v>41</v>
      </c>
      <c r="C3830" s="81" t="s">
        <v>80</v>
      </c>
      <c r="D3830" s="62" t="str">
        <f t="shared" si="583"/>
        <v>Только CX WORX41Коврики MBX MAT</v>
      </c>
      <c r="E3830" s="100">
        <f>B3830</f>
        <v>41</v>
      </c>
      <c r="F3830" s="81"/>
      <c r="G3830" s="82" t="s">
        <v>19</v>
      </c>
      <c r="H3830" s="8"/>
      <c r="I3830" s="8"/>
      <c r="J3830" s="35"/>
    </row>
    <row r="3831" spans="1:10" s="41" customFormat="1" x14ac:dyDescent="0.25">
      <c r="A3831" s="41" t="s">
        <v>66</v>
      </c>
      <c r="B3831" s="80">
        <v>41</v>
      </c>
      <c r="C3831" s="83" t="s">
        <v>88</v>
      </c>
      <c r="D3831" s="62" t="str">
        <f t="shared" si="583"/>
        <v>Только CX WORX41Держатели ковриков MBX MAT RACK</v>
      </c>
      <c r="E3831" s="101">
        <v>2</v>
      </c>
      <c r="F3831" s="83"/>
      <c r="G3831" s="84" t="s">
        <v>5</v>
      </c>
      <c r="H3831" s="8"/>
      <c r="I3831" s="8"/>
      <c r="J3831" s="35"/>
    </row>
    <row r="3832" spans="1:10" s="41" customFormat="1" x14ac:dyDescent="0.25">
      <c r="A3832" s="41" t="s">
        <v>66</v>
      </c>
      <c r="B3832" s="80">
        <v>41</v>
      </c>
      <c r="D3832" s="62" t="str">
        <f t="shared" si="583"/>
        <v>Только CX WORX41</v>
      </c>
      <c r="E3832" s="60"/>
      <c r="G3832" s="82"/>
      <c r="H3832" s="8"/>
      <c r="I3832" s="8"/>
      <c r="J3832" s="35"/>
    </row>
    <row r="3833" spans="1:10" s="41" customFormat="1" x14ac:dyDescent="0.25">
      <c r="A3833" s="41" t="s">
        <v>66</v>
      </c>
      <c r="B3833" s="80">
        <v>40</v>
      </c>
      <c r="C3833" s="81" t="s">
        <v>78</v>
      </c>
      <c r="D3833" s="62" t="str">
        <f t="shared" si="583"/>
        <v>Только CX WORX40Амортизаторы SMARTBAND</v>
      </c>
      <c r="E3833" s="60">
        <f>B3833</f>
        <v>40</v>
      </c>
      <c r="G3833" s="185" t="s">
        <v>23</v>
      </c>
      <c r="H3833" s="8"/>
      <c r="I3833" s="8"/>
      <c r="J3833" s="35"/>
    </row>
    <row r="3834" spans="1:10" s="41" customFormat="1" x14ac:dyDescent="0.25">
      <c r="A3834" s="41" t="s">
        <v>66</v>
      </c>
      <c r="B3834" s="80">
        <v>40</v>
      </c>
      <c r="C3834" s="81" t="s">
        <v>79</v>
      </c>
      <c r="D3834" s="62" t="str">
        <f t="shared" si="583"/>
        <v>Только CX WORX40Амортизаторы SMARTBAND EXTREME</v>
      </c>
      <c r="E3834" s="60">
        <v>18</v>
      </c>
      <c r="G3834" s="186"/>
      <c r="H3834" s="8">
        <f>E3833*0.4</f>
        <v>16</v>
      </c>
      <c r="I3834" s="8"/>
      <c r="J3834" s="35"/>
    </row>
    <row r="3835" spans="1:10" s="41" customFormat="1" x14ac:dyDescent="0.25">
      <c r="A3835" s="41" t="s">
        <v>66</v>
      </c>
      <c r="B3835" s="80">
        <v>40</v>
      </c>
      <c r="C3835" s="81" t="s">
        <v>77</v>
      </c>
      <c r="D3835" s="62" t="str">
        <f t="shared" si="583"/>
        <v>Только CX WORX40Держатели Амортизаторов SMARTBAND RACK</v>
      </c>
      <c r="E3835" s="60">
        <v>6</v>
      </c>
      <c r="G3835" s="186"/>
      <c r="H3835" s="8"/>
      <c r="I3835" s="8"/>
      <c r="J3835" s="35"/>
    </row>
    <row r="3836" spans="1:10" s="41" customFormat="1" x14ac:dyDescent="0.25">
      <c r="A3836" s="41" t="s">
        <v>66</v>
      </c>
      <c r="B3836" s="80">
        <v>40</v>
      </c>
      <c r="C3836" s="39" t="s">
        <v>72</v>
      </c>
      <c r="D3836" s="62" t="str">
        <f t="shared" si="583"/>
        <v>Только CX WORX40Дополнительные весовые диски 2,5 кг</v>
      </c>
      <c r="E3836" s="60">
        <f>B3836</f>
        <v>40</v>
      </c>
      <c r="G3836" s="186"/>
      <c r="H3836" s="8"/>
      <c r="I3836" s="8"/>
      <c r="J3836" s="35"/>
    </row>
    <row r="3837" spans="1:10" s="41" customFormat="1" x14ac:dyDescent="0.25">
      <c r="A3837" s="41" t="s">
        <v>66</v>
      </c>
      <c r="B3837" s="80">
        <v>40</v>
      </c>
      <c r="C3837" s="39" t="s">
        <v>74</v>
      </c>
      <c r="D3837" s="62" t="str">
        <f t="shared" si="583"/>
        <v>Только CX WORX40Весовые диски 3,7 кг</v>
      </c>
      <c r="E3837" s="60">
        <f>B3837/2</f>
        <v>20</v>
      </c>
      <c r="G3837" s="186"/>
      <c r="H3837" s="8"/>
      <c r="I3837" s="8"/>
      <c r="J3837" s="35"/>
    </row>
    <row r="3838" spans="1:10" s="41" customFormat="1" x14ac:dyDescent="0.25">
      <c r="A3838" s="41" t="s">
        <v>66</v>
      </c>
      <c r="B3838" s="80">
        <v>40</v>
      </c>
      <c r="C3838" s="39" t="s">
        <v>73</v>
      </c>
      <c r="D3838" s="62" t="str">
        <f t="shared" si="583"/>
        <v>Только CX WORX40Дополнительные весовые диски 5 кг</v>
      </c>
      <c r="E3838" s="60">
        <f>B3838/2</f>
        <v>20</v>
      </c>
      <c r="G3838" s="186"/>
      <c r="H3838" s="8"/>
      <c r="I3838" s="8"/>
      <c r="J3838" s="35"/>
    </row>
    <row r="3839" spans="1:10" s="41" customFormat="1" x14ac:dyDescent="0.25">
      <c r="A3839" s="41" t="s">
        <v>66</v>
      </c>
      <c r="B3839" s="80">
        <v>40</v>
      </c>
      <c r="C3839" s="81" t="s">
        <v>80</v>
      </c>
      <c r="D3839" s="62" t="str">
        <f t="shared" si="583"/>
        <v>Только CX WORX40Коврики MBX MAT</v>
      </c>
      <c r="E3839" s="100">
        <f>B3839</f>
        <v>40</v>
      </c>
      <c r="F3839" s="81"/>
      <c r="G3839" s="82" t="s">
        <v>19</v>
      </c>
      <c r="H3839" s="8"/>
      <c r="I3839" s="8"/>
      <c r="J3839" s="35"/>
    </row>
    <row r="3840" spans="1:10" s="41" customFormat="1" x14ac:dyDescent="0.25">
      <c r="A3840" s="41" t="s">
        <v>66</v>
      </c>
      <c r="B3840" s="80">
        <v>40</v>
      </c>
      <c r="C3840" s="83" t="s">
        <v>88</v>
      </c>
      <c r="D3840" s="62" t="str">
        <f t="shared" si="583"/>
        <v>Только CX WORX40Держатели ковриков MBX MAT RACK</v>
      </c>
      <c r="E3840" s="101">
        <v>2</v>
      </c>
      <c r="F3840" s="83"/>
      <c r="G3840" s="84" t="s">
        <v>5</v>
      </c>
      <c r="H3840" s="8"/>
      <c r="I3840" s="8"/>
      <c r="J3840" s="35"/>
    </row>
    <row r="3841" spans="1:10" s="41" customFormat="1" x14ac:dyDescent="0.25">
      <c r="A3841" s="41" t="s">
        <v>66</v>
      </c>
      <c r="B3841" s="80">
        <v>40</v>
      </c>
      <c r="D3841" s="62" t="str">
        <f t="shared" si="583"/>
        <v>Только CX WORX40</v>
      </c>
      <c r="E3841" s="60"/>
      <c r="G3841" s="82"/>
      <c r="H3841" s="8"/>
      <c r="I3841" s="8"/>
      <c r="J3841" s="35"/>
    </row>
    <row r="3842" spans="1:10" s="41" customFormat="1" x14ac:dyDescent="0.25">
      <c r="A3842" s="41" t="s">
        <v>66</v>
      </c>
      <c r="B3842" s="80">
        <v>39</v>
      </c>
      <c r="C3842" s="81" t="s">
        <v>78</v>
      </c>
      <c r="D3842" s="62" t="str">
        <f t="shared" si="583"/>
        <v>Только CX WORX39Амортизаторы SMARTBAND</v>
      </c>
      <c r="E3842" s="60">
        <f>B3842</f>
        <v>39</v>
      </c>
      <c r="G3842" s="185" t="s">
        <v>23</v>
      </c>
      <c r="H3842" s="8"/>
      <c r="I3842" s="8"/>
      <c r="J3842" s="35"/>
    </row>
    <row r="3843" spans="1:10" s="41" customFormat="1" x14ac:dyDescent="0.25">
      <c r="A3843" s="41" t="s">
        <v>66</v>
      </c>
      <c r="B3843" s="80">
        <v>39</v>
      </c>
      <c r="C3843" s="81" t="s">
        <v>79</v>
      </c>
      <c r="D3843" s="62" t="str">
        <f t="shared" si="583"/>
        <v>Только CX WORX39Амортизаторы SMARTBAND EXTREME</v>
      </c>
      <c r="E3843" s="60">
        <v>19</v>
      </c>
      <c r="G3843" s="186"/>
      <c r="H3843" s="8">
        <f>E3842*0.4</f>
        <v>15.600000000000001</v>
      </c>
      <c r="I3843" s="8"/>
      <c r="J3843" s="35"/>
    </row>
    <row r="3844" spans="1:10" s="41" customFormat="1" x14ac:dyDescent="0.25">
      <c r="A3844" s="41" t="s">
        <v>66</v>
      </c>
      <c r="B3844" s="80">
        <v>39</v>
      </c>
      <c r="C3844" s="81" t="s">
        <v>77</v>
      </c>
      <c r="D3844" s="62" t="str">
        <f t="shared" si="583"/>
        <v>Только CX WORX39Держатели Амортизаторов SMARTBAND RACK</v>
      </c>
      <c r="E3844" s="60">
        <v>6</v>
      </c>
      <c r="G3844" s="186"/>
      <c r="H3844" s="8"/>
      <c r="I3844" s="8"/>
      <c r="J3844" s="35"/>
    </row>
    <row r="3845" spans="1:10" s="41" customFormat="1" x14ac:dyDescent="0.25">
      <c r="A3845" s="41" t="s">
        <v>66</v>
      </c>
      <c r="B3845" s="80">
        <v>39</v>
      </c>
      <c r="C3845" s="39" t="s">
        <v>72</v>
      </c>
      <c r="D3845" s="62" t="str">
        <f t="shared" si="583"/>
        <v>Только CX WORX39Дополнительные весовые диски 2,5 кг</v>
      </c>
      <c r="E3845" s="60">
        <f>B3845</f>
        <v>39</v>
      </c>
      <c r="G3845" s="186"/>
      <c r="H3845" s="8"/>
      <c r="I3845" s="8"/>
      <c r="J3845" s="35"/>
    </row>
    <row r="3846" spans="1:10" s="41" customFormat="1" x14ac:dyDescent="0.25">
      <c r="A3846" s="41" t="s">
        <v>66</v>
      </c>
      <c r="B3846" s="80">
        <v>39</v>
      </c>
      <c r="C3846" s="39" t="s">
        <v>74</v>
      </c>
      <c r="D3846" s="62" t="str">
        <f t="shared" si="583"/>
        <v>Только CX WORX39Весовые диски 3,7 кг</v>
      </c>
      <c r="E3846" s="60">
        <f>B3846/2</f>
        <v>19.5</v>
      </c>
      <c r="G3846" s="186"/>
      <c r="H3846" s="8"/>
      <c r="I3846" s="8"/>
      <c r="J3846" s="35"/>
    </row>
    <row r="3847" spans="1:10" s="41" customFormat="1" x14ac:dyDescent="0.25">
      <c r="A3847" s="41" t="s">
        <v>66</v>
      </c>
      <c r="B3847" s="80">
        <v>39</v>
      </c>
      <c r="C3847" s="39" t="s">
        <v>73</v>
      </c>
      <c r="D3847" s="62" t="str">
        <f t="shared" si="583"/>
        <v>Только CX WORX39Дополнительные весовые диски 5 кг</v>
      </c>
      <c r="E3847" s="60">
        <f>B3847/2</f>
        <v>19.5</v>
      </c>
      <c r="G3847" s="186"/>
      <c r="H3847" s="8"/>
      <c r="I3847" s="8"/>
      <c r="J3847" s="35"/>
    </row>
    <row r="3848" spans="1:10" s="41" customFormat="1" x14ac:dyDescent="0.25">
      <c r="A3848" s="41" t="s">
        <v>66</v>
      </c>
      <c r="B3848" s="80">
        <v>39</v>
      </c>
      <c r="C3848" s="81" t="s">
        <v>80</v>
      </c>
      <c r="D3848" s="62" t="str">
        <f t="shared" si="583"/>
        <v>Только CX WORX39Коврики MBX MAT</v>
      </c>
      <c r="E3848" s="100">
        <f>B3848</f>
        <v>39</v>
      </c>
      <c r="F3848" s="81"/>
      <c r="G3848" s="82" t="s">
        <v>19</v>
      </c>
      <c r="H3848" s="8"/>
      <c r="I3848" s="8"/>
      <c r="J3848" s="35"/>
    </row>
    <row r="3849" spans="1:10" s="41" customFormat="1" x14ac:dyDescent="0.25">
      <c r="A3849" s="41" t="s">
        <v>66</v>
      </c>
      <c r="B3849" s="80">
        <v>39</v>
      </c>
      <c r="C3849" s="83" t="s">
        <v>88</v>
      </c>
      <c r="D3849" s="62" t="str">
        <f t="shared" si="583"/>
        <v>Только CX WORX39Держатели ковриков MBX MAT RACK</v>
      </c>
      <c r="E3849" s="101">
        <v>2</v>
      </c>
      <c r="F3849" s="83"/>
      <c r="G3849" s="84" t="s">
        <v>5</v>
      </c>
      <c r="H3849" s="8"/>
      <c r="I3849" s="8"/>
      <c r="J3849" s="35"/>
    </row>
    <row r="3850" spans="1:10" s="41" customFormat="1" x14ac:dyDescent="0.25">
      <c r="A3850" s="41" t="s">
        <v>66</v>
      </c>
      <c r="B3850" s="80">
        <v>39</v>
      </c>
      <c r="D3850" s="62" t="str">
        <f t="shared" si="583"/>
        <v>Только CX WORX39</v>
      </c>
      <c r="E3850" s="60"/>
      <c r="G3850" s="82"/>
      <c r="H3850" s="8"/>
      <c r="I3850" s="8"/>
      <c r="J3850" s="35"/>
    </row>
    <row r="3851" spans="1:10" s="41" customFormat="1" x14ac:dyDescent="0.25">
      <c r="A3851" s="41" t="s">
        <v>66</v>
      </c>
      <c r="B3851" s="80">
        <v>38</v>
      </c>
      <c r="C3851" s="81" t="s">
        <v>78</v>
      </c>
      <c r="D3851" s="62" t="str">
        <f t="shared" si="583"/>
        <v>Только CX WORX38Амортизаторы SMARTBAND</v>
      </c>
      <c r="E3851" s="60">
        <f>B3851</f>
        <v>38</v>
      </c>
      <c r="G3851" s="185" t="s">
        <v>23</v>
      </c>
      <c r="H3851" s="8"/>
      <c r="I3851" s="8"/>
      <c r="J3851" s="35"/>
    </row>
    <row r="3852" spans="1:10" s="41" customFormat="1" x14ac:dyDescent="0.25">
      <c r="A3852" s="41" t="s">
        <v>66</v>
      </c>
      <c r="B3852" s="80">
        <v>38</v>
      </c>
      <c r="C3852" s="81" t="s">
        <v>79</v>
      </c>
      <c r="D3852" s="62" t="str">
        <f t="shared" si="583"/>
        <v>Только CX WORX38Амортизаторы SMARTBAND EXTREME</v>
      </c>
      <c r="E3852" s="60">
        <f>E3851*0.4</f>
        <v>15.200000000000001</v>
      </c>
      <c r="G3852" s="186"/>
      <c r="H3852" s="8">
        <f>E3851*0.4</f>
        <v>15.200000000000001</v>
      </c>
      <c r="I3852" s="8"/>
      <c r="J3852" s="35"/>
    </row>
    <row r="3853" spans="1:10" s="41" customFormat="1" x14ac:dyDescent="0.25">
      <c r="A3853" s="41" t="s">
        <v>66</v>
      </c>
      <c r="B3853" s="80">
        <v>38</v>
      </c>
      <c r="C3853" s="81" t="s">
        <v>77</v>
      </c>
      <c r="D3853" s="62" t="str">
        <f t="shared" si="583"/>
        <v>Только CX WORX38Держатели Амортизаторов SMARTBAND RACK</v>
      </c>
      <c r="E3853" s="60">
        <v>6</v>
      </c>
      <c r="G3853" s="186"/>
      <c r="H3853" s="8"/>
      <c r="I3853" s="8"/>
      <c r="J3853" s="35"/>
    </row>
    <row r="3854" spans="1:10" s="41" customFormat="1" x14ac:dyDescent="0.25">
      <c r="A3854" s="41" t="s">
        <v>66</v>
      </c>
      <c r="B3854" s="80">
        <v>38</v>
      </c>
      <c r="C3854" s="39" t="s">
        <v>72</v>
      </c>
      <c r="D3854" s="62" t="str">
        <f t="shared" si="583"/>
        <v>Только CX WORX38Дополнительные весовые диски 2,5 кг</v>
      </c>
      <c r="E3854" s="60">
        <f>B3854</f>
        <v>38</v>
      </c>
      <c r="G3854" s="186"/>
      <c r="H3854" s="8"/>
      <c r="I3854" s="8"/>
      <c r="J3854" s="35"/>
    </row>
    <row r="3855" spans="1:10" s="41" customFormat="1" x14ac:dyDescent="0.25">
      <c r="A3855" s="41" t="s">
        <v>66</v>
      </c>
      <c r="B3855" s="80">
        <v>38</v>
      </c>
      <c r="C3855" s="39" t="s">
        <v>74</v>
      </c>
      <c r="D3855" s="62" t="str">
        <f t="shared" si="583"/>
        <v>Только CX WORX38Весовые диски 3,7 кг</v>
      </c>
      <c r="E3855" s="60">
        <f>B3855/2</f>
        <v>19</v>
      </c>
      <c r="G3855" s="186"/>
      <c r="H3855" s="8"/>
      <c r="I3855" s="8"/>
      <c r="J3855" s="35"/>
    </row>
    <row r="3856" spans="1:10" s="41" customFormat="1" x14ac:dyDescent="0.25">
      <c r="A3856" s="41" t="s">
        <v>66</v>
      </c>
      <c r="B3856" s="80">
        <v>38</v>
      </c>
      <c r="C3856" s="39" t="s">
        <v>73</v>
      </c>
      <c r="D3856" s="62" t="str">
        <f t="shared" si="583"/>
        <v>Только CX WORX38Дополнительные весовые диски 5 кг</v>
      </c>
      <c r="E3856" s="60">
        <f>B3856/2</f>
        <v>19</v>
      </c>
      <c r="G3856" s="186"/>
      <c r="H3856" s="8"/>
      <c r="I3856" s="8"/>
      <c r="J3856" s="35"/>
    </row>
    <row r="3857" spans="1:10" s="41" customFormat="1" x14ac:dyDescent="0.25">
      <c r="A3857" s="41" t="s">
        <v>66</v>
      </c>
      <c r="B3857" s="80">
        <v>38</v>
      </c>
      <c r="C3857" s="81" t="s">
        <v>80</v>
      </c>
      <c r="D3857" s="62" t="str">
        <f t="shared" si="583"/>
        <v>Только CX WORX38Коврики MBX MAT</v>
      </c>
      <c r="E3857" s="100">
        <f>B3857</f>
        <v>38</v>
      </c>
      <c r="F3857" s="81"/>
      <c r="G3857" s="82" t="s">
        <v>19</v>
      </c>
      <c r="H3857" s="8"/>
      <c r="I3857" s="8"/>
      <c r="J3857" s="35"/>
    </row>
    <row r="3858" spans="1:10" s="41" customFormat="1" x14ac:dyDescent="0.25">
      <c r="A3858" s="41" t="s">
        <v>66</v>
      </c>
      <c r="B3858" s="80">
        <v>38</v>
      </c>
      <c r="C3858" s="83" t="s">
        <v>88</v>
      </c>
      <c r="D3858" s="62" t="str">
        <f t="shared" si="583"/>
        <v>Только CX WORX38Держатели ковриков MBX MAT RACK</v>
      </c>
      <c r="E3858" s="101">
        <v>2</v>
      </c>
      <c r="F3858" s="83"/>
      <c r="G3858" s="84" t="s">
        <v>5</v>
      </c>
      <c r="H3858" s="8"/>
      <c r="I3858" s="8"/>
      <c r="J3858" s="35"/>
    </row>
    <row r="3859" spans="1:10" s="41" customFormat="1" x14ac:dyDescent="0.25">
      <c r="A3859" s="41" t="s">
        <v>66</v>
      </c>
      <c r="B3859" s="80">
        <v>38</v>
      </c>
      <c r="D3859" s="62" t="str">
        <f t="shared" si="583"/>
        <v>Только CX WORX38</v>
      </c>
      <c r="E3859" s="60"/>
      <c r="G3859" s="82"/>
      <c r="H3859" s="8"/>
      <c r="I3859" s="8"/>
      <c r="J3859" s="35"/>
    </row>
    <row r="3860" spans="1:10" s="41" customFormat="1" x14ac:dyDescent="0.25">
      <c r="A3860" s="41" t="s">
        <v>66</v>
      </c>
      <c r="B3860" s="80">
        <v>37</v>
      </c>
      <c r="C3860" s="81" t="s">
        <v>78</v>
      </c>
      <c r="D3860" s="62" t="str">
        <f t="shared" si="583"/>
        <v>Только CX WORX37Амортизаторы SMARTBAND</v>
      </c>
      <c r="E3860" s="60">
        <f>B3860</f>
        <v>37</v>
      </c>
      <c r="G3860" s="185" t="s">
        <v>23</v>
      </c>
      <c r="H3860" s="8"/>
      <c r="I3860" s="8"/>
      <c r="J3860" s="35"/>
    </row>
    <row r="3861" spans="1:10" s="41" customFormat="1" x14ac:dyDescent="0.25">
      <c r="A3861" s="41" t="s">
        <v>66</v>
      </c>
      <c r="B3861" s="80">
        <v>37</v>
      </c>
      <c r="C3861" s="81" t="s">
        <v>79</v>
      </c>
      <c r="D3861" s="62" t="str">
        <f t="shared" si="583"/>
        <v>Только CX WORX37Амортизаторы SMARTBAND EXTREME</v>
      </c>
      <c r="E3861" s="60">
        <f>E3860*0.4</f>
        <v>14.8</v>
      </c>
      <c r="G3861" s="186"/>
      <c r="H3861" s="8">
        <f>E3860*0.4</f>
        <v>14.8</v>
      </c>
      <c r="I3861" s="8"/>
      <c r="J3861" s="35"/>
    </row>
    <row r="3862" spans="1:10" s="41" customFormat="1" x14ac:dyDescent="0.25">
      <c r="A3862" s="41" t="s">
        <v>66</v>
      </c>
      <c r="B3862" s="80">
        <v>37</v>
      </c>
      <c r="C3862" s="81" t="s">
        <v>77</v>
      </c>
      <c r="D3862" s="62" t="str">
        <f t="shared" si="583"/>
        <v>Только CX WORX37Держатели Амортизаторов SMARTBAND RACK</v>
      </c>
      <c r="E3862" s="60">
        <v>6</v>
      </c>
      <c r="G3862" s="186"/>
      <c r="H3862" s="8"/>
      <c r="I3862" s="8"/>
      <c r="J3862" s="35"/>
    </row>
    <row r="3863" spans="1:10" s="41" customFormat="1" x14ac:dyDescent="0.25">
      <c r="A3863" s="41" t="s">
        <v>66</v>
      </c>
      <c r="B3863" s="80">
        <v>37</v>
      </c>
      <c r="C3863" s="39" t="s">
        <v>72</v>
      </c>
      <c r="D3863" s="62" t="str">
        <f t="shared" si="583"/>
        <v>Только CX WORX37Дополнительные весовые диски 2,5 кг</v>
      </c>
      <c r="E3863" s="60">
        <f>B3863</f>
        <v>37</v>
      </c>
      <c r="G3863" s="186"/>
      <c r="H3863" s="8"/>
      <c r="I3863" s="8"/>
      <c r="J3863" s="35"/>
    </row>
    <row r="3864" spans="1:10" s="41" customFormat="1" x14ac:dyDescent="0.25">
      <c r="A3864" s="41" t="s">
        <v>66</v>
      </c>
      <c r="B3864" s="80">
        <v>37</v>
      </c>
      <c r="C3864" s="39" t="s">
        <v>74</v>
      </c>
      <c r="D3864" s="62" t="str">
        <f t="shared" si="583"/>
        <v>Только CX WORX37Весовые диски 3,7 кг</v>
      </c>
      <c r="E3864" s="60">
        <f>B3864/2</f>
        <v>18.5</v>
      </c>
      <c r="G3864" s="186"/>
      <c r="H3864" s="8"/>
      <c r="I3864" s="8"/>
      <c r="J3864" s="35"/>
    </row>
    <row r="3865" spans="1:10" s="41" customFormat="1" x14ac:dyDescent="0.25">
      <c r="A3865" s="41" t="s">
        <v>66</v>
      </c>
      <c r="B3865" s="80">
        <v>37</v>
      </c>
      <c r="C3865" s="39" t="s">
        <v>73</v>
      </c>
      <c r="D3865" s="62" t="str">
        <f t="shared" si="583"/>
        <v>Только CX WORX37Дополнительные весовые диски 5 кг</v>
      </c>
      <c r="E3865" s="60">
        <f>B3865/2</f>
        <v>18.5</v>
      </c>
      <c r="G3865" s="186"/>
      <c r="H3865" s="8"/>
      <c r="I3865" s="8"/>
      <c r="J3865" s="35"/>
    </row>
    <row r="3866" spans="1:10" s="41" customFormat="1" x14ac:dyDescent="0.25">
      <c r="A3866" s="41" t="s">
        <v>66</v>
      </c>
      <c r="B3866" s="80">
        <v>37</v>
      </c>
      <c r="C3866" s="81" t="s">
        <v>80</v>
      </c>
      <c r="D3866" s="62" t="str">
        <f t="shared" si="583"/>
        <v>Только CX WORX37Коврики MBX MAT</v>
      </c>
      <c r="E3866" s="100">
        <f>B3866</f>
        <v>37</v>
      </c>
      <c r="F3866" s="81"/>
      <c r="G3866" s="82" t="s">
        <v>19</v>
      </c>
      <c r="H3866" s="8"/>
      <c r="I3866" s="8"/>
      <c r="J3866" s="35"/>
    </row>
    <row r="3867" spans="1:10" s="41" customFormat="1" x14ac:dyDescent="0.25">
      <c r="A3867" s="41" t="s">
        <v>66</v>
      </c>
      <c r="B3867" s="80">
        <v>37</v>
      </c>
      <c r="C3867" s="83" t="s">
        <v>88</v>
      </c>
      <c r="D3867" s="62" t="str">
        <f t="shared" si="583"/>
        <v>Только CX WORX37Держатели ковриков MBX MAT RACK</v>
      </c>
      <c r="E3867" s="101">
        <v>2</v>
      </c>
      <c r="F3867" s="83"/>
      <c r="G3867" s="84" t="s">
        <v>5</v>
      </c>
      <c r="H3867" s="8"/>
      <c r="I3867" s="8"/>
      <c r="J3867" s="35"/>
    </row>
    <row r="3868" spans="1:10" s="41" customFormat="1" ht="15.75" thickBot="1" x14ac:dyDescent="0.3">
      <c r="A3868" s="41" t="s">
        <v>66</v>
      </c>
      <c r="B3868" s="80">
        <v>37</v>
      </c>
      <c r="D3868" s="62" t="str">
        <f t="shared" si="583"/>
        <v>Только CX WORX37</v>
      </c>
      <c r="E3868" s="60"/>
      <c r="G3868" s="82"/>
      <c r="H3868" s="8"/>
      <c r="I3868" s="8"/>
      <c r="J3868" s="35"/>
    </row>
    <row r="3869" spans="1:10" ht="11.1" customHeight="1" x14ac:dyDescent="0.25">
      <c r="A3869" s="21" t="s">
        <v>67</v>
      </c>
      <c r="B3869" s="22">
        <v>37</v>
      </c>
      <c r="C3869" s="39" t="s">
        <v>71</v>
      </c>
      <c r="D3869" s="62" t="str">
        <f t="shared" si="583"/>
        <v>Только BARRE37Дополнительные весовые диски 1 кг</v>
      </c>
      <c r="E3869" s="92">
        <f>B3869*2</f>
        <v>74</v>
      </c>
      <c r="F3869" s="21"/>
      <c r="G3869" s="183" t="s">
        <v>20</v>
      </c>
    </row>
    <row r="3870" spans="1:10" x14ac:dyDescent="0.25">
      <c r="A3870" s="21" t="s">
        <v>67</v>
      </c>
      <c r="B3870" s="22">
        <v>37</v>
      </c>
      <c r="C3870" s="39" t="s">
        <v>72</v>
      </c>
      <c r="D3870" s="62" t="str">
        <f t="shared" si="583"/>
        <v>Только BARRE37Дополнительные весовые диски 2,5 кг</v>
      </c>
      <c r="E3870" s="92">
        <f>E3869/2</f>
        <v>37</v>
      </c>
      <c r="F3870" s="21"/>
      <c r="G3870" s="184"/>
    </row>
    <row r="3871" spans="1:10" x14ac:dyDescent="0.25">
      <c r="A3871" s="21" t="s">
        <v>67</v>
      </c>
      <c r="B3871" s="22">
        <v>37</v>
      </c>
      <c r="C3871" s="21" t="s">
        <v>74</v>
      </c>
      <c r="D3871" s="62" t="str">
        <f t="shared" si="583"/>
        <v>Только BARRE37Весовые диски 3,7 кг</v>
      </c>
      <c r="E3871" s="92">
        <f>E3870/2</f>
        <v>18.5</v>
      </c>
      <c r="F3871" s="21"/>
      <c r="G3871" s="184"/>
    </row>
    <row r="3872" spans="1:10" x14ac:dyDescent="0.25">
      <c r="A3872" s="21" t="s">
        <v>67</v>
      </c>
      <c r="B3872" s="22">
        <v>37</v>
      </c>
      <c r="C3872" s="21" t="s">
        <v>78</v>
      </c>
      <c r="D3872" s="62" t="str">
        <f t="shared" si="583"/>
        <v>Только BARRE37Амортизаторы SMARTBAND</v>
      </c>
      <c r="E3872" s="92">
        <f>B3872</f>
        <v>37</v>
      </c>
      <c r="F3872" s="21"/>
      <c r="G3872" s="184"/>
    </row>
    <row r="3873" spans="1:7" x14ac:dyDescent="0.25">
      <c r="A3873" s="21" t="s">
        <v>67</v>
      </c>
      <c r="B3873" s="22">
        <v>37</v>
      </c>
      <c r="C3873" s="21" t="s">
        <v>79</v>
      </c>
      <c r="D3873" s="62" t="str">
        <f t="shared" si="583"/>
        <v>Только BARRE37Амортизаторы SMARTBAND EXTREME</v>
      </c>
      <c r="E3873" s="92">
        <f>E3872*0.2</f>
        <v>7.4</v>
      </c>
      <c r="F3873" s="21"/>
      <c r="G3873" s="184"/>
    </row>
    <row r="3874" spans="1:7" x14ac:dyDescent="0.25">
      <c r="A3874" s="21" t="s">
        <v>67</v>
      </c>
      <c r="B3874" s="22">
        <v>37</v>
      </c>
      <c r="C3874" s="21" t="s">
        <v>77</v>
      </c>
      <c r="D3874" s="62" t="str">
        <f t="shared" si="583"/>
        <v>Только BARRE37Держатели Амортизаторов SMARTBAND RACK</v>
      </c>
      <c r="E3874" s="92">
        <v>5</v>
      </c>
      <c r="F3874" s="21"/>
      <c r="G3874" s="184"/>
    </row>
    <row r="3875" spans="1:7" x14ac:dyDescent="0.25">
      <c r="A3875" s="21" t="s">
        <v>67</v>
      </c>
      <c r="B3875" s="22">
        <v>37</v>
      </c>
      <c r="C3875" s="21" t="s">
        <v>80</v>
      </c>
      <c r="D3875" s="62" t="str">
        <f t="shared" si="583"/>
        <v>Только BARRE37Коврики MBX MAT</v>
      </c>
      <c r="E3875" s="92">
        <f>B3875</f>
        <v>37</v>
      </c>
      <c r="F3875" s="21"/>
      <c r="G3875" s="29"/>
    </row>
    <row r="3876" spans="1:7" ht="15.75" thickBot="1" x14ac:dyDescent="0.3">
      <c r="A3876" s="21" t="s">
        <v>67</v>
      </c>
      <c r="B3876" s="22">
        <v>37</v>
      </c>
      <c r="C3876" s="24" t="s">
        <v>88</v>
      </c>
      <c r="D3876" s="62" t="str">
        <f t="shared" si="583"/>
        <v>Только BARRE37Держатели ковриков MBX MAT RACK</v>
      </c>
      <c r="E3876" s="102">
        <v>1</v>
      </c>
      <c r="F3876" s="24"/>
      <c r="G3876" s="33" t="s">
        <v>19</v>
      </c>
    </row>
    <row r="3877" spans="1:7" ht="15.75" thickBot="1" x14ac:dyDescent="0.3">
      <c r="A3877" s="21" t="s">
        <v>67</v>
      </c>
      <c r="B3877" s="22">
        <v>37</v>
      </c>
      <c r="C3877" s="24"/>
      <c r="D3877" s="62" t="str">
        <f t="shared" si="583"/>
        <v>Только BARRE37</v>
      </c>
      <c r="E3877" s="102"/>
      <c r="F3877" s="24"/>
      <c r="G3877" s="33"/>
    </row>
    <row r="3878" spans="1:7" x14ac:dyDescent="0.25">
      <c r="A3878" s="21" t="s">
        <v>67</v>
      </c>
      <c r="B3878" s="22">
        <v>38</v>
      </c>
      <c r="C3878" s="39" t="s">
        <v>71</v>
      </c>
      <c r="D3878" s="62" t="str">
        <f t="shared" si="583"/>
        <v>Только BARRE38Дополнительные весовые диски 1 кг</v>
      </c>
      <c r="E3878" s="92">
        <f>B3878*2</f>
        <v>76</v>
      </c>
      <c r="F3878" s="21"/>
      <c r="G3878" s="183" t="s">
        <v>20</v>
      </c>
    </row>
    <row r="3879" spans="1:7" x14ac:dyDescent="0.25">
      <c r="A3879" s="21" t="s">
        <v>67</v>
      </c>
      <c r="B3879" s="22">
        <v>38</v>
      </c>
      <c r="C3879" s="39" t="s">
        <v>72</v>
      </c>
      <c r="D3879" s="62" t="str">
        <f t="shared" si="583"/>
        <v>Только BARRE38Дополнительные весовые диски 2,5 кг</v>
      </c>
      <c r="E3879" s="92">
        <f>E3878/2</f>
        <v>38</v>
      </c>
      <c r="F3879" s="21"/>
      <c r="G3879" s="184"/>
    </row>
    <row r="3880" spans="1:7" x14ac:dyDescent="0.25">
      <c r="A3880" s="21" t="s">
        <v>67</v>
      </c>
      <c r="B3880" s="22">
        <v>38</v>
      </c>
      <c r="C3880" s="21" t="s">
        <v>74</v>
      </c>
      <c r="D3880" s="62" t="str">
        <f t="shared" si="583"/>
        <v>Только BARRE38Весовые диски 3,7 кг</v>
      </c>
      <c r="E3880" s="92">
        <f>E3879/2</f>
        <v>19</v>
      </c>
      <c r="F3880" s="21"/>
      <c r="G3880" s="184"/>
    </row>
    <row r="3881" spans="1:7" x14ac:dyDescent="0.25">
      <c r="A3881" s="21" t="s">
        <v>67</v>
      </c>
      <c r="B3881" s="22">
        <v>38</v>
      </c>
      <c r="C3881" s="21" t="s">
        <v>78</v>
      </c>
      <c r="D3881" s="62" t="str">
        <f t="shared" si="583"/>
        <v>Только BARRE38Амортизаторы SMARTBAND</v>
      </c>
      <c r="E3881" s="92">
        <f>B3881</f>
        <v>38</v>
      </c>
      <c r="F3881" s="21"/>
      <c r="G3881" s="184"/>
    </row>
    <row r="3882" spans="1:7" x14ac:dyDescent="0.25">
      <c r="A3882" s="21" t="s">
        <v>67</v>
      </c>
      <c r="B3882" s="22">
        <v>38</v>
      </c>
      <c r="C3882" s="21" t="s">
        <v>79</v>
      </c>
      <c r="D3882" s="62" t="str">
        <f t="shared" si="583"/>
        <v>Только BARRE38Амортизаторы SMARTBAND EXTREME</v>
      </c>
      <c r="E3882" s="92">
        <f>E3881*0.2</f>
        <v>7.6000000000000005</v>
      </c>
      <c r="F3882" s="21"/>
      <c r="G3882" s="184"/>
    </row>
    <row r="3883" spans="1:7" x14ac:dyDescent="0.25">
      <c r="A3883" s="21" t="s">
        <v>67</v>
      </c>
      <c r="B3883" s="22">
        <v>38</v>
      </c>
      <c r="C3883" s="21" t="s">
        <v>77</v>
      </c>
      <c r="D3883" s="62" t="str">
        <f t="shared" si="583"/>
        <v>Только BARRE38Держатели Амортизаторов SMARTBAND RACK</v>
      </c>
      <c r="E3883" s="92">
        <v>5</v>
      </c>
      <c r="F3883" s="21"/>
      <c r="G3883" s="184"/>
    </row>
    <row r="3884" spans="1:7" x14ac:dyDescent="0.25">
      <c r="A3884" s="21" t="s">
        <v>67</v>
      </c>
      <c r="B3884" s="22">
        <v>38</v>
      </c>
      <c r="C3884" s="21" t="s">
        <v>80</v>
      </c>
      <c r="D3884" s="62" t="str">
        <f t="shared" si="583"/>
        <v>Только BARRE38Коврики MBX MAT</v>
      </c>
      <c r="E3884" s="92">
        <f>B3884</f>
        <v>38</v>
      </c>
      <c r="F3884" s="21"/>
      <c r="G3884" s="29"/>
    </row>
    <row r="3885" spans="1:7" ht="15.75" thickBot="1" x14ac:dyDescent="0.3">
      <c r="A3885" s="21" t="s">
        <v>67</v>
      </c>
      <c r="B3885" s="22">
        <v>38</v>
      </c>
      <c r="C3885" s="24" t="s">
        <v>88</v>
      </c>
      <c r="D3885" s="62" t="str">
        <f t="shared" si="583"/>
        <v>Только BARRE38Держатели ковриков MBX MAT RACK</v>
      </c>
      <c r="E3885" s="102">
        <v>1</v>
      </c>
      <c r="F3885" s="24"/>
      <c r="G3885" s="33" t="s">
        <v>19</v>
      </c>
    </row>
    <row r="3886" spans="1:7" ht="15.75" thickBot="1" x14ac:dyDescent="0.3">
      <c r="A3886" s="21" t="s">
        <v>67</v>
      </c>
      <c r="B3886" s="22">
        <v>38</v>
      </c>
      <c r="C3886" s="24"/>
      <c r="D3886" s="62" t="str">
        <f t="shared" si="583"/>
        <v>Только BARRE38</v>
      </c>
      <c r="E3886" s="102"/>
      <c r="F3886" s="24"/>
      <c r="G3886" s="33"/>
    </row>
    <row r="3887" spans="1:7" ht="11.1" customHeight="1" x14ac:dyDescent="0.25">
      <c r="A3887" s="21" t="s">
        <v>67</v>
      </c>
      <c r="B3887" s="22">
        <v>39</v>
      </c>
      <c r="C3887" s="39" t="s">
        <v>71</v>
      </c>
      <c r="D3887" s="62" t="str">
        <f t="shared" si="583"/>
        <v>Только BARRE39Дополнительные весовые диски 1 кг</v>
      </c>
      <c r="E3887" s="92">
        <f>B3887*2</f>
        <v>78</v>
      </c>
      <c r="F3887" s="21"/>
      <c r="G3887" s="183" t="s">
        <v>20</v>
      </c>
    </row>
    <row r="3888" spans="1:7" x14ac:dyDescent="0.25">
      <c r="A3888" s="21" t="s">
        <v>67</v>
      </c>
      <c r="B3888" s="22">
        <v>39</v>
      </c>
      <c r="C3888" s="39" t="s">
        <v>72</v>
      </c>
      <c r="D3888" s="62" t="str">
        <f t="shared" ref="D3888:D3951" si="584">A3888&amp;B3888&amp;C3888</f>
        <v>Только BARRE39Дополнительные весовые диски 2,5 кг</v>
      </c>
      <c r="E3888" s="92">
        <f>E3887/2</f>
        <v>39</v>
      </c>
      <c r="F3888" s="21"/>
      <c r="G3888" s="184"/>
    </row>
    <row r="3889" spans="1:7" x14ac:dyDescent="0.25">
      <c r="A3889" s="21" t="s">
        <v>67</v>
      </c>
      <c r="B3889" s="22">
        <v>39</v>
      </c>
      <c r="C3889" s="21" t="s">
        <v>74</v>
      </c>
      <c r="D3889" s="62" t="str">
        <f t="shared" si="584"/>
        <v>Только BARRE39Весовые диски 3,7 кг</v>
      </c>
      <c r="E3889" s="92">
        <f>E3888/2</f>
        <v>19.5</v>
      </c>
      <c r="F3889" s="21"/>
      <c r="G3889" s="184"/>
    </row>
    <row r="3890" spans="1:7" x14ac:dyDescent="0.25">
      <c r="A3890" s="21" t="s">
        <v>67</v>
      </c>
      <c r="B3890" s="22">
        <v>39</v>
      </c>
      <c r="C3890" s="21" t="s">
        <v>78</v>
      </c>
      <c r="D3890" s="62" t="str">
        <f t="shared" si="584"/>
        <v>Только BARRE39Амортизаторы SMARTBAND</v>
      </c>
      <c r="E3890" s="92">
        <f>B3890</f>
        <v>39</v>
      </c>
      <c r="F3890" s="21"/>
      <c r="G3890" s="184"/>
    </row>
    <row r="3891" spans="1:7" x14ac:dyDescent="0.25">
      <c r="A3891" s="21" t="s">
        <v>67</v>
      </c>
      <c r="B3891" s="22">
        <v>39</v>
      </c>
      <c r="C3891" s="21" t="s">
        <v>79</v>
      </c>
      <c r="D3891" s="62" t="str">
        <f t="shared" si="584"/>
        <v>Только BARRE39Амортизаторы SMARTBAND EXTREME</v>
      </c>
      <c r="E3891" s="92">
        <f>E3890*0.2</f>
        <v>7.8000000000000007</v>
      </c>
      <c r="F3891" s="21"/>
      <c r="G3891" s="184"/>
    </row>
    <row r="3892" spans="1:7" x14ac:dyDescent="0.25">
      <c r="A3892" s="21" t="s">
        <v>67</v>
      </c>
      <c r="B3892" s="22">
        <v>39</v>
      </c>
      <c r="C3892" s="21" t="s">
        <v>77</v>
      </c>
      <c r="D3892" s="62" t="str">
        <f t="shared" si="584"/>
        <v>Только BARRE39Держатели Амортизаторов SMARTBAND RACK</v>
      </c>
      <c r="E3892" s="92">
        <v>5</v>
      </c>
      <c r="F3892" s="21"/>
      <c r="G3892" s="184"/>
    </row>
    <row r="3893" spans="1:7" x14ac:dyDescent="0.25">
      <c r="A3893" s="21" t="s">
        <v>67</v>
      </c>
      <c r="B3893" s="22">
        <v>39</v>
      </c>
      <c r="C3893" s="21" t="s">
        <v>80</v>
      </c>
      <c r="D3893" s="62" t="str">
        <f t="shared" si="584"/>
        <v>Только BARRE39Коврики MBX MAT</v>
      </c>
      <c r="E3893" s="92">
        <f>B3893</f>
        <v>39</v>
      </c>
      <c r="F3893" s="21"/>
      <c r="G3893" s="29"/>
    </row>
    <row r="3894" spans="1:7" ht="15.75" thickBot="1" x14ac:dyDescent="0.3">
      <c r="A3894" s="21" t="s">
        <v>67</v>
      </c>
      <c r="B3894" s="22">
        <v>39</v>
      </c>
      <c r="C3894" s="24" t="s">
        <v>88</v>
      </c>
      <c r="D3894" s="62" t="str">
        <f t="shared" si="584"/>
        <v>Только BARRE39Держатели ковриков MBX MAT RACK</v>
      </c>
      <c r="E3894" s="102">
        <v>1</v>
      </c>
      <c r="F3894" s="24"/>
      <c r="G3894" s="33" t="s">
        <v>19</v>
      </c>
    </row>
    <row r="3895" spans="1:7" ht="15.75" thickBot="1" x14ac:dyDescent="0.3">
      <c r="A3895" s="21" t="s">
        <v>67</v>
      </c>
      <c r="B3895" s="22">
        <v>39</v>
      </c>
      <c r="C3895" s="24"/>
      <c r="D3895" s="62" t="str">
        <f t="shared" si="584"/>
        <v>Только BARRE39</v>
      </c>
      <c r="E3895" s="102"/>
      <c r="F3895" s="24"/>
      <c r="G3895" s="33"/>
    </row>
    <row r="3896" spans="1:7" x14ac:dyDescent="0.25">
      <c r="A3896" s="21" t="s">
        <v>67</v>
      </c>
      <c r="B3896" s="22">
        <v>40</v>
      </c>
      <c r="C3896" s="39" t="s">
        <v>71</v>
      </c>
      <c r="D3896" s="62" t="str">
        <f t="shared" si="584"/>
        <v>Только BARRE40Дополнительные весовые диски 1 кг</v>
      </c>
      <c r="E3896" s="92">
        <f>B3896*2</f>
        <v>80</v>
      </c>
      <c r="F3896" s="21"/>
      <c r="G3896" s="183" t="s">
        <v>20</v>
      </c>
    </row>
    <row r="3897" spans="1:7" x14ac:dyDescent="0.25">
      <c r="A3897" s="21" t="s">
        <v>67</v>
      </c>
      <c r="B3897" s="22">
        <v>40</v>
      </c>
      <c r="C3897" s="39" t="s">
        <v>72</v>
      </c>
      <c r="D3897" s="62" t="str">
        <f t="shared" si="584"/>
        <v>Только BARRE40Дополнительные весовые диски 2,5 кг</v>
      </c>
      <c r="E3897" s="92">
        <f>E3896/2</f>
        <v>40</v>
      </c>
      <c r="F3897" s="21"/>
      <c r="G3897" s="184"/>
    </row>
    <row r="3898" spans="1:7" x14ac:dyDescent="0.25">
      <c r="A3898" s="21" t="s">
        <v>67</v>
      </c>
      <c r="B3898" s="22">
        <v>40</v>
      </c>
      <c r="C3898" s="21" t="s">
        <v>74</v>
      </c>
      <c r="D3898" s="62" t="str">
        <f t="shared" si="584"/>
        <v>Только BARRE40Весовые диски 3,7 кг</v>
      </c>
      <c r="E3898" s="92">
        <f>E3897/2</f>
        <v>20</v>
      </c>
      <c r="F3898" s="21"/>
      <c r="G3898" s="184"/>
    </row>
    <row r="3899" spans="1:7" x14ac:dyDescent="0.25">
      <c r="A3899" s="21" t="s">
        <v>67</v>
      </c>
      <c r="B3899" s="22">
        <v>40</v>
      </c>
      <c r="C3899" s="21" t="s">
        <v>78</v>
      </c>
      <c r="D3899" s="62" t="str">
        <f t="shared" si="584"/>
        <v>Только BARRE40Амортизаторы SMARTBAND</v>
      </c>
      <c r="E3899" s="92">
        <f>B3899</f>
        <v>40</v>
      </c>
      <c r="F3899" s="21"/>
      <c r="G3899" s="184"/>
    </row>
    <row r="3900" spans="1:7" x14ac:dyDescent="0.25">
      <c r="A3900" s="21" t="s">
        <v>67</v>
      </c>
      <c r="B3900" s="22">
        <v>40</v>
      </c>
      <c r="C3900" s="21" t="s">
        <v>79</v>
      </c>
      <c r="D3900" s="62" t="str">
        <f t="shared" si="584"/>
        <v>Только BARRE40Амортизаторы SMARTBAND EXTREME</v>
      </c>
      <c r="E3900" s="92">
        <f>E3899*0.2</f>
        <v>8</v>
      </c>
      <c r="F3900" s="21"/>
      <c r="G3900" s="184"/>
    </row>
    <row r="3901" spans="1:7" x14ac:dyDescent="0.25">
      <c r="A3901" s="21" t="s">
        <v>67</v>
      </c>
      <c r="B3901" s="22">
        <v>40</v>
      </c>
      <c r="C3901" s="21" t="s">
        <v>77</v>
      </c>
      <c r="D3901" s="62" t="str">
        <f t="shared" si="584"/>
        <v>Только BARRE40Держатели Амортизаторов SMARTBAND RACK</v>
      </c>
      <c r="E3901" s="92">
        <v>5</v>
      </c>
      <c r="F3901" s="21"/>
      <c r="G3901" s="184"/>
    </row>
    <row r="3902" spans="1:7" x14ac:dyDescent="0.25">
      <c r="A3902" s="21" t="s">
        <v>67</v>
      </c>
      <c r="B3902" s="22">
        <v>40</v>
      </c>
      <c r="C3902" s="21" t="s">
        <v>80</v>
      </c>
      <c r="D3902" s="62" t="str">
        <f t="shared" si="584"/>
        <v>Только BARRE40Коврики MBX MAT</v>
      </c>
      <c r="E3902" s="92">
        <f>B3902</f>
        <v>40</v>
      </c>
      <c r="F3902" s="21"/>
      <c r="G3902" s="29"/>
    </row>
    <row r="3903" spans="1:7" ht="15.75" thickBot="1" x14ac:dyDescent="0.3">
      <c r="A3903" s="21" t="s">
        <v>67</v>
      </c>
      <c r="B3903" s="22">
        <v>40</v>
      </c>
      <c r="C3903" s="24" t="s">
        <v>88</v>
      </c>
      <c r="D3903" s="62" t="str">
        <f t="shared" si="584"/>
        <v>Только BARRE40Держатели ковриков MBX MAT RACK</v>
      </c>
      <c r="E3903" s="102">
        <v>1</v>
      </c>
      <c r="F3903" s="24"/>
      <c r="G3903" s="33" t="s">
        <v>19</v>
      </c>
    </row>
    <row r="3904" spans="1:7" ht="15.75" thickBot="1" x14ac:dyDescent="0.3">
      <c r="A3904" s="21" t="s">
        <v>67</v>
      </c>
      <c r="B3904" s="22">
        <v>40</v>
      </c>
      <c r="C3904" s="24"/>
      <c r="D3904" s="62" t="str">
        <f t="shared" si="584"/>
        <v>Только BARRE40</v>
      </c>
      <c r="E3904" s="102"/>
      <c r="F3904" s="24"/>
      <c r="G3904" s="33"/>
    </row>
    <row r="3905" spans="1:7" ht="11.1" customHeight="1" x14ac:dyDescent="0.25">
      <c r="A3905" s="21" t="s">
        <v>67</v>
      </c>
      <c r="B3905" s="22">
        <v>41</v>
      </c>
      <c r="C3905" s="39" t="s">
        <v>71</v>
      </c>
      <c r="D3905" s="62" t="str">
        <f t="shared" si="584"/>
        <v>Только BARRE41Дополнительные весовые диски 1 кг</v>
      </c>
      <c r="E3905" s="92">
        <f>B3905*2</f>
        <v>82</v>
      </c>
      <c r="F3905" s="21"/>
      <c r="G3905" s="183" t="s">
        <v>20</v>
      </c>
    </row>
    <row r="3906" spans="1:7" x14ac:dyDescent="0.25">
      <c r="A3906" s="21" t="s">
        <v>67</v>
      </c>
      <c r="B3906" s="22">
        <v>41</v>
      </c>
      <c r="C3906" s="39" t="s">
        <v>72</v>
      </c>
      <c r="D3906" s="62" t="str">
        <f t="shared" si="584"/>
        <v>Только BARRE41Дополнительные весовые диски 2,5 кг</v>
      </c>
      <c r="E3906" s="92">
        <f>E3905/2</f>
        <v>41</v>
      </c>
      <c r="F3906" s="21"/>
      <c r="G3906" s="184"/>
    </row>
    <row r="3907" spans="1:7" x14ac:dyDescent="0.25">
      <c r="A3907" s="21" t="s">
        <v>67</v>
      </c>
      <c r="B3907" s="22">
        <v>41</v>
      </c>
      <c r="C3907" s="21" t="s">
        <v>74</v>
      </c>
      <c r="D3907" s="62" t="str">
        <f t="shared" si="584"/>
        <v>Только BARRE41Весовые диски 3,7 кг</v>
      </c>
      <c r="E3907" s="92">
        <f>E3906/2</f>
        <v>20.5</v>
      </c>
      <c r="F3907" s="21"/>
      <c r="G3907" s="184"/>
    </row>
    <row r="3908" spans="1:7" x14ac:dyDescent="0.25">
      <c r="A3908" s="21" t="s">
        <v>67</v>
      </c>
      <c r="B3908" s="22">
        <v>41</v>
      </c>
      <c r="C3908" s="21" t="s">
        <v>78</v>
      </c>
      <c r="D3908" s="62" t="str">
        <f t="shared" si="584"/>
        <v>Только BARRE41Амортизаторы SMARTBAND</v>
      </c>
      <c r="E3908" s="92">
        <f>B3908</f>
        <v>41</v>
      </c>
      <c r="F3908" s="21"/>
      <c r="G3908" s="184"/>
    </row>
    <row r="3909" spans="1:7" x14ac:dyDescent="0.25">
      <c r="A3909" s="21" t="s">
        <v>67</v>
      </c>
      <c r="B3909" s="22">
        <v>41</v>
      </c>
      <c r="C3909" s="21" t="s">
        <v>79</v>
      </c>
      <c r="D3909" s="62" t="str">
        <f t="shared" si="584"/>
        <v>Только BARRE41Амортизаторы SMARTBAND EXTREME</v>
      </c>
      <c r="E3909" s="92">
        <v>4</v>
      </c>
      <c r="F3909" s="21"/>
      <c r="G3909" s="184"/>
    </row>
    <row r="3910" spans="1:7" x14ac:dyDescent="0.25">
      <c r="A3910" s="21" t="s">
        <v>67</v>
      </c>
      <c r="B3910" s="22">
        <v>41</v>
      </c>
      <c r="C3910" s="21" t="s">
        <v>77</v>
      </c>
      <c r="D3910" s="62" t="str">
        <f t="shared" si="584"/>
        <v>Только BARRE41Держатели Амортизаторов SMARTBAND RACK</v>
      </c>
      <c r="E3910" s="92">
        <v>5</v>
      </c>
      <c r="F3910" s="21"/>
      <c r="G3910" s="184"/>
    </row>
    <row r="3911" spans="1:7" x14ac:dyDescent="0.25">
      <c r="A3911" s="21" t="s">
        <v>67</v>
      </c>
      <c r="B3911" s="22">
        <v>41</v>
      </c>
      <c r="C3911" s="21" t="s">
        <v>80</v>
      </c>
      <c r="D3911" s="62" t="str">
        <f t="shared" si="584"/>
        <v>Только BARRE41Коврики MBX MAT</v>
      </c>
      <c r="E3911" s="92">
        <f>B3911</f>
        <v>41</v>
      </c>
      <c r="F3911" s="21"/>
      <c r="G3911" s="29"/>
    </row>
    <row r="3912" spans="1:7" ht="15.75" thickBot="1" x14ac:dyDescent="0.3">
      <c r="A3912" s="21" t="s">
        <v>67</v>
      </c>
      <c r="B3912" s="22">
        <v>41</v>
      </c>
      <c r="C3912" s="24" t="s">
        <v>88</v>
      </c>
      <c r="D3912" s="62" t="str">
        <f t="shared" si="584"/>
        <v>Только BARRE41Держатели ковриков MBX MAT RACK</v>
      </c>
      <c r="E3912" s="102">
        <v>1</v>
      </c>
      <c r="F3912" s="24"/>
      <c r="G3912" s="33" t="s">
        <v>19</v>
      </c>
    </row>
    <row r="3913" spans="1:7" ht="15.75" thickBot="1" x14ac:dyDescent="0.3">
      <c r="A3913" s="21" t="s">
        <v>67</v>
      </c>
      <c r="B3913" s="22">
        <v>41</v>
      </c>
      <c r="C3913" s="24"/>
      <c r="D3913" s="62" t="str">
        <f t="shared" si="584"/>
        <v>Только BARRE41</v>
      </c>
      <c r="E3913" s="102"/>
      <c r="F3913" s="24"/>
      <c r="G3913" s="33"/>
    </row>
    <row r="3914" spans="1:7" x14ac:dyDescent="0.25">
      <c r="A3914" s="21" t="s">
        <v>67</v>
      </c>
      <c r="B3914" s="22">
        <v>42</v>
      </c>
      <c r="C3914" s="39" t="s">
        <v>71</v>
      </c>
      <c r="D3914" s="62" t="str">
        <f t="shared" si="584"/>
        <v>Только BARRE42Дополнительные весовые диски 1 кг</v>
      </c>
      <c r="E3914" s="92">
        <f>B3914*2</f>
        <v>84</v>
      </c>
      <c r="F3914" s="21"/>
      <c r="G3914" s="183" t="s">
        <v>20</v>
      </c>
    </row>
    <row r="3915" spans="1:7" x14ac:dyDescent="0.25">
      <c r="A3915" s="21" t="s">
        <v>67</v>
      </c>
      <c r="B3915" s="22">
        <v>42</v>
      </c>
      <c r="C3915" s="39" t="s">
        <v>72</v>
      </c>
      <c r="D3915" s="62" t="str">
        <f t="shared" si="584"/>
        <v>Только BARRE42Дополнительные весовые диски 2,5 кг</v>
      </c>
      <c r="E3915" s="92">
        <f>E3914/2</f>
        <v>42</v>
      </c>
      <c r="F3915" s="21"/>
      <c r="G3915" s="184"/>
    </row>
    <row r="3916" spans="1:7" x14ac:dyDescent="0.25">
      <c r="A3916" s="21" t="s">
        <v>67</v>
      </c>
      <c r="B3916" s="22">
        <v>42</v>
      </c>
      <c r="C3916" s="21" t="s">
        <v>74</v>
      </c>
      <c r="D3916" s="62" t="str">
        <f t="shared" si="584"/>
        <v>Только BARRE42Весовые диски 3,7 кг</v>
      </c>
      <c r="E3916" s="92">
        <f>E3915/2</f>
        <v>21</v>
      </c>
      <c r="F3916" s="21"/>
      <c r="G3916" s="184"/>
    </row>
    <row r="3917" spans="1:7" x14ac:dyDescent="0.25">
      <c r="A3917" s="21" t="s">
        <v>67</v>
      </c>
      <c r="B3917" s="22">
        <v>42</v>
      </c>
      <c r="C3917" s="21" t="s">
        <v>78</v>
      </c>
      <c r="D3917" s="62" t="str">
        <f t="shared" si="584"/>
        <v>Только BARRE42Амортизаторы SMARTBAND</v>
      </c>
      <c r="E3917" s="92">
        <f>B3917</f>
        <v>42</v>
      </c>
      <c r="F3917" s="21"/>
      <c r="G3917" s="184"/>
    </row>
    <row r="3918" spans="1:7" x14ac:dyDescent="0.25">
      <c r="A3918" s="21" t="s">
        <v>67</v>
      </c>
      <c r="B3918" s="22">
        <v>42</v>
      </c>
      <c r="C3918" s="21" t="s">
        <v>79</v>
      </c>
      <c r="D3918" s="62" t="str">
        <f t="shared" si="584"/>
        <v>Только BARRE42Амортизаторы SMARTBAND EXTREME</v>
      </c>
      <c r="E3918" s="92">
        <f>E3917*0.2</f>
        <v>8.4</v>
      </c>
      <c r="F3918" s="21"/>
      <c r="G3918" s="184"/>
    </row>
    <row r="3919" spans="1:7" x14ac:dyDescent="0.25">
      <c r="A3919" s="21" t="s">
        <v>67</v>
      </c>
      <c r="B3919" s="22">
        <v>42</v>
      </c>
      <c r="C3919" s="21" t="s">
        <v>77</v>
      </c>
      <c r="D3919" s="62" t="str">
        <f t="shared" si="584"/>
        <v>Только BARRE42Держатели Амортизаторов SMARTBAND RACK</v>
      </c>
      <c r="E3919" s="92">
        <v>5</v>
      </c>
      <c r="F3919" s="21"/>
      <c r="G3919" s="184"/>
    </row>
    <row r="3920" spans="1:7" x14ac:dyDescent="0.25">
      <c r="A3920" s="21" t="s">
        <v>67</v>
      </c>
      <c r="B3920" s="22">
        <v>42</v>
      </c>
      <c r="C3920" s="21" t="s">
        <v>80</v>
      </c>
      <c r="D3920" s="62" t="str">
        <f t="shared" si="584"/>
        <v>Только BARRE42Коврики MBX MAT</v>
      </c>
      <c r="E3920" s="92">
        <f>B3920</f>
        <v>42</v>
      </c>
      <c r="F3920" s="21"/>
      <c r="G3920" s="29"/>
    </row>
    <row r="3921" spans="1:7" ht="15.75" thickBot="1" x14ac:dyDescent="0.3">
      <c r="A3921" s="21" t="s">
        <v>67</v>
      </c>
      <c r="B3921" s="22">
        <v>42</v>
      </c>
      <c r="C3921" s="24" t="s">
        <v>88</v>
      </c>
      <c r="D3921" s="62" t="str">
        <f t="shared" si="584"/>
        <v>Только BARRE42Держатели ковриков MBX MAT RACK</v>
      </c>
      <c r="E3921" s="102">
        <v>1</v>
      </c>
      <c r="F3921" s="24"/>
      <c r="G3921" s="33" t="s">
        <v>19</v>
      </c>
    </row>
    <row r="3922" spans="1:7" ht="15.75" thickBot="1" x14ac:dyDescent="0.3">
      <c r="A3922" s="21" t="s">
        <v>67</v>
      </c>
      <c r="B3922" s="22">
        <v>42</v>
      </c>
      <c r="C3922" s="24"/>
      <c r="D3922" s="62" t="str">
        <f t="shared" si="584"/>
        <v>Только BARRE42</v>
      </c>
      <c r="E3922" s="102"/>
      <c r="F3922" s="24"/>
      <c r="G3922" s="33"/>
    </row>
    <row r="3923" spans="1:7" ht="11.1" customHeight="1" x14ac:dyDescent="0.25">
      <c r="A3923" s="21" t="s">
        <v>67</v>
      </c>
      <c r="B3923" s="22">
        <v>43</v>
      </c>
      <c r="C3923" s="39" t="s">
        <v>71</v>
      </c>
      <c r="D3923" s="62" t="str">
        <f t="shared" si="584"/>
        <v>Только BARRE43Дополнительные весовые диски 1 кг</v>
      </c>
      <c r="E3923" s="92">
        <f>B3923*2</f>
        <v>86</v>
      </c>
      <c r="F3923" s="21"/>
      <c r="G3923" s="183" t="s">
        <v>20</v>
      </c>
    </row>
    <row r="3924" spans="1:7" x14ac:dyDescent="0.25">
      <c r="A3924" s="21" t="s">
        <v>67</v>
      </c>
      <c r="B3924" s="22">
        <v>43</v>
      </c>
      <c r="C3924" s="39" t="s">
        <v>72</v>
      </c>
      <c r="D3924" s="62" t="str">
        <f t="shared" si="584"/>
        <v>Только BARRE43Дополнительные весовые диски 2,5 кг</v>
      </c>
      <c r="E3924" s="92">
        <f>E3923/2</f>
        <v>43</v>
      </c>
      <c r="F3924" s="21"/>
      <c r="G3924" s="184"/>
    </row>
    <row r="3925" spans="1:7" x14ac:dyDescent="0.25">
      <c r="A3925" s="21" t="s">
        <v>67</v>
      </c>
      <c r="B3925" s="22">
        <v>43</v>
      </c>
      <c r="C3925" s="21" t="s">
        <v>74</v>
      </c>
      <c r="D3925" s="62" t="str">
        <f t="shared" si="584"/>
        <v>Только BARRE43Весовые диски 3,7 кг</v>
      </c>
      <c r="E3925" s="92">
        <f>E3924/2</f>
        <v>21.5</v>
      </c>
      <c r="F3925" s="21"/>
      <c r="G3925" s="184"/>
    </row>
    <row r="3926" spans="1:7" x14ac:dyDescent="0.25">
      <c r="A3926" s="21" t="s">
        <v>67</v>
      </c>
      <c r="B3926" s="22">
        <v>43</v>
      </c>
      <c r="C3926" s="21" t="s">
        <v>78</v>
      </c>
      <c r="D3926" s="62" t="str">
        <f t="shared" si="584"/>
        <v>Только BARRE43Амортизаторы SMARTBAND</v>
      </c>
      <c r="E3926" s="92">
        <f>B3926</f>
        <v>43</v>
      </c>
      <c r="F3926" s="21"/>
      <c r="G3926" s="184"/>
    </row>
    <row r="3927" spans="1:7" x14ac:dyDescent="0.25">
      <c r="A3927" s="21" t="s">
        <v>67</v>
      </c>
      <c r="B3927" s="22">
        <v>43</v>
      </c>
      <c r="C3927" s="21" t="s">
        <v>79</v>
      </c>
      <c r="D3927" s="62" t="str">
        <f t="shared" si="584"/>
        <v>Только BARRE43Амортизаторы SMARTBAND EXTREME</v>
      </c>
      <c r="E3927" s="92">
        <v>7</v>
      </c>
      <c r="F3927" s="21"/>
      <c r="G3927" s="184"/>
    </row>
    <row r="3928" spans="1:7" x14ac:dyDescent="0.25">
      <c r="A3928" s="21" t="s">
        <v>67</v>
      </c>
      <c r="B3928" s="22">
        <v>43</v>
      </c>
      <c r="C3928" s="21" t="s">
        <v>77</v>
      </c>
      <c r="D3928" s="62" t="str">
        <f t="shared" si="584"/>
        <v>Только BARRE43Держатели Амортизаторов SMARTBAND RACK</v>
      </c>
      <c r="E3928" s="92">
        <v>5</v>
      </c>
      <c r="F3928" s="21"/>
      <c r="G3928" s="184"/>
    </row>
    <row r="3929" spans="1:7" x14ac:dyDescent="0.25">
      <c r="A3929" s="21" t="s">
        <v>67</v>
      </c>
      <c r="B3929" s="22">
        <v>43</v>
      </c>
      <c r="C3929" s="21" t="s">
        <v>80</v>
      </c>
      <c r="D3929" s="62" t="str">
        <f t="shared" si="584"/>
        <v>Только BARRE43Коврики MBX MAT</v>
      </c>
      <c r="E3929" s="92">
        <f>B3929</f>
        <v>43</v>
      </c>
      <c r="F3929" s="21"/>
      <c r="G3929" s="29"/>
    </row>
    <row r="3930" spans="1:7" ht="15.75" thickBot="1" x14ac:dyDescent="0.3">
      <c r="A3930" s="21" t="s">
        <v>67</v>
      </c>
      <c r="B3930" s="22">
        <v>43</v>
      </c>
      <c r="C3930" s="24" t="s">
        <v>88</v>
      </c>
      <c r="D3930" s="62" t="str">
        <f t="shared" si="584"/>
        <v>Только BARRE43Держатели ковриков MBX MAT RACK</v>
      </c>
      <c r="E3930" s="102">
        <v>1</v>
      </c>
      <c r="F3930" s="24"/>
      <c r="G3930" s="33" t="s">
        <v>19</v>
      </c>
    </row>
    <row r="3931" spans="1:7" ht="15.75" thickBot="1" x14ac:dyDescent="0.3">
      <c r="A3931" s="21" t="s">
        <v>67</v>
      </c>
      <c r="B3931" s="22">
        <v>43</v>
      </c>
      <c r="C3931" s="24"/>
      <c r="D3931" s="62" t="str">
        <f t="shared" si="584"/>
        <v>Только BARRE43</v>
      </c>
      <c r="E3931" s="102"/>
      <c r="F3931" s="24"/>
      <c r="G3931" s="33"/>
    </row>
    <row r="3932" spans="1:7" x14ac:dyDescent="0.25">
      <c r="A3932" s="21" t="s">
        <v>67</v>
      </c>
      <c r="B3932" s="22">
        <v>44</v>
      </c>
      <c r="C3932" s="39" t="s">
        <v>71</v>
      </c>
      <c r="D3932" s="62" t="str">
        <f t="shared" si="584"/>
        <v>Только BARRE44Дополнительные весовые диски 1 кг</v>
      </c>
      <c r="E3932" s="92">
        <f>B3932*2</f>
        <v>88</v>
      </c>
      <c r="F3932" s="21"/>
      <c r="G3932" s="183" t="s">
        <v>20</v>
      </c>
    </row>
    <row r="3933" spans="1:7" x14ac:dyDescent="0.25">
      <c r="A3933" s="21" t="s">
        <v>67</v>
      </c>
      <c r="B3933" s="22">
        <v>44</v>
      </c>
      <c r="C3933" s="39" t="s">
        <v>72</v>
      </c>
      <c r="D3933" s="62" t="str">
        <f t="shared" si="584"/>
        <v>Только BARRE44Дополнительные весовые диски 2,5 кг</v>
      </c>
      <c r="E3933" s="92">
        <f>E3932/2</f>
        <v>44</v>
      </c>
      <c r="F3933" s="21"/>
      <c r="G3933" s="184"/>
    </row>
    <row r="3934" spans="1:7" x14ac:dyDescent="0.25">
      <c r="A3934" s="21" t="s">
        <v>67</v>
      </c>
      <c r="B3934" s="22">
        <v>44</v>
      </c>
      <c r="C3934" s="21" t="s">
        <v>74</v>
      </c>
      <c r="D3934" s="62" t="str">
        <f t="shared" si="584"/>
        <v>Только BARRE44Весовые диски 3,7 кг</v>
      </c>
      <c r="E3934" s="92">
        <f>E3933/2</f>
        <v>22</v>
      </c>
      <c r="F3934" s="21"/>
      <c r="G3934" s="184"/>
    </row>
    <row r="3935" spans="1:7" x14ac:dyDescent="0.25">
      <c r="A3935" s="21" t="s">
        <v>67</v>
      </c>
      <c r="B3935" s="22">
        <v>44</v>
      </c>
      <c r="C3935" s="21" t="s">
        <v>78</v>
      </c>
      <c r="D3935" s="62" t="str">
        <f t="shared" si="584"/>
        <v>Только BARRE44Амортизаторы SMARTBAND</v>
      </c>
      <c r="E3935" s="92">
        <f>B3935</f>
        <v>44</v>
      </c>
      <c r="F3935" s="21"/>
      <c r="G3935" s="184"/>
    </row>
    <row r="3936" spans="1:7" x14ac:dyDescent="0.25">
      <c r="A3936" s="21" t="s">
        <v>67</v>
      </c>
      <c r="B3936" s="22">
        <v>44</v>
      </c>
      <c r="C3936" s="21" t="s">
        <v>79</v>
      </c>
      <c r="D3936" s="62" t="str">
        <f t="shared" si="584"/>
        <v>Только BARRE44Амортизаторы SMARTBAND EXTREME</v>
      </c>
      <c r="E3936" s="92">
        <f>E3935*0.2</f>
        <v>8.8000000000000007</v>
      </c>
      <c r="F3936" s="21"/>
      <c r="G3936" s="184"/>
    </row>
    <row r="3937" spans="1:7" x14ac:dyDescent="0.25">
      <c r="A3937" s="21" t="s">
        <v>67</v>
      </c>
      <c r="B3937" s="22">
        <v>44</v>
      </c>
      <c r="C3937" s="21" t="s">
        <v>77</v>
      </c>
      <c r="D3937" s="62" t="str">
        <f t="shared" si="584"/>
        <v>Только BARRE44Держатели Амортизаторов SMARTBAND RACK</v>
      </c>
      <c r="E3937" s="92">
        <v>6</v>
      </c>
      <c r="F3937" s="21"/>
      <c r="G3937" s="184"/>
    </row>
    <row r="3938" spans="1:7" x14ac:dyDescent="0.25">
      <c r="A3938" s="21" t="s">
        <v>67</v>
      </c>
      <c r="B3938" s="22">
        <v>44</v>
      </c>
      <c r="C3938" s="21" t="s">
        <v>80</v>
      </c>
      <c r="D3938" s="62" t="str">
        <f t="shared" si="584"/>
        <v>Только BARRE44Коврики MBX MAT</v>
      </c>
      <c r="E3938" s="92">
        <f>B3938</f>
        <v>44</v>
      </c>
      <c r="F3938" s="21"/>
      <c r="G3938" s="29"/>
    </row>
    <row r="3939" spans="1:7" ht="15.75" thickBot="1" x14ac:dyDescent="0.3">
      <c r="A3939" s="21" t="s">
        <v>67</v>
      </c>
      <c r="B3939" s="22">
        <v>44</v>
      </c>
      <c r="C3939" s="24" t="s">
        <v>88</v>
      </c>
      <c r="D3939" s="62" t="str">
        <f t="shared" si="584"/>
        <v>Только BARRE44Держатели ковриков MBX MAT RACK</v>
      </c>
      <c r="E3939" s="102">
        <v>1</v>
      </c>
      <c r="F3939" s="24"/>
      <c r="G3939" s="33" t="s">
        <v>19</v>
      </c>
    </row>
    <row r="3940" spans="1:7" ht="15.75" thickBot="1" x14ac:dyDescent="0.3">
      <c r="A3940" s="21" t="s">
        <v>67</v>
      </c>
      <c r="B3940" s="22">
        <v>44</v>
      </c>
      <c r="C3940" s="24"/>
      <c r="D3940" s="62" t="str">
        <f t="shared" si="584"/>
        <v>Только BARRE44</v>
      </c>
      <c r="E3940" s="102"/>
      <c r="F3940" s="24"/>
      <c r="G3940" s="33"/>
    </row>
    <row r="3941" spans="1:7" ht="11.1" customHeight="1" x14ac:dyDescent="0.25">
      <c r="A3941" s="21" t="s">
        <v>67</v>
      </c>
      <c r="B3941" s="22">
        <v>45</v>
      </c>
      <c r="C3941" s="39" t="s">
        <v>71</v>
      </c>
      <c r="D3941" s="62" t="str">
        <f t="shared" si="584"/>
        <v>Только BARRE45Дополнительные весовые диски 1 кг</v>
      </c>
      <c r="E3941" s="92">
        <f>B3941*2</f>
        <v>90</v>
      </c>
      <c r="F3941" s="21"/>
      <c r="G3941" s="183" t="s">
        <v>20</v>
      </c>
    </row>
    <row r="3942" spans="1:7" x14ac:dyDescent="0.25">
      <c r="A3942" s="21" t="s">
        <v>67</v>
      </c>
      <c r="B3942" s="22">
        <v>45</v>
      </c>
      <c r="C3942" s="39" t="s">
        <v>72</v>
      </c>
      <c r="D3942" s="62" t="str">
        <f t="shared" si="584"/>
        <v>Только BARRE45Дополнительные весовые диски 2,5 кг</v>
      </c>
      <c r="E3942" s="92">
        <f>E3941/2</f>
        <v>45</v>
      </c>
      <c r="F3942" s="21"/>
      <c r="G3942" s="184"/>
    </row>
    <row r="3943" spans="1:7" x14ac:dyDescent="0.25">
      <c r="A3943" s="21" t="s">
        <v>67</v>
      </c>
      <c r="B3943" s="22">
        <v>45</v>
      </c>
      <c r="C3943" s="21" t="s">
        <v>74</v>
      </c>
      <c r="D3943" s="62" t="str">
        <f t="shared" si="584"/>
        <v>Только BARRE45Весовые диски 3,7 кг</v>
      </c>
      <c r="E3943" s="92">
        <f>E3942/2</f>
        <v>22.5</v>
      </c>
      <c r="F3943" s="21"/>
      <c r="G3943" s="184"/>
    </row>
    <row r="3944" spans="1:7" x14ac:dyDescent="0.25">
      <c r="A3944" s="21" t="s">
        <v>67</v>
      </c>
      <c r="B3944" s="22">
        <v>45</v>
      </c>
      <c r="C3944" s="21" t="s">
        <v>78</v>
      </c>
      <c r="D3944" s="62" t="str">
        <f t="shared" si="584"/>
        <v>Только BARRE45Амортизаторы SMARTBAND</v>
      </c>
      <c r="E3944" s="92">
        <f>B3944</f>
        <v>45</v>
      </c>
      <c r="F3944" s="21"/>
      <c r="G3944" s="184"/>
    </row>
    <row r="3945" spans="1:7" x14ac:dyDescent="0.25">
      <c r="A3945" s="21" t="s">
        <v>67</v>
      </c>
      <c r="B3945" s="22">
        <v>45</v>
      </c>
      <c r="C3945" s="21" t="s">
        <v>79</v>
      </c>
      <c r="D3945" s="62" t="str">
        <f t="shared" si="584"/>
        <v>Только BARRE45Амортизаторы SMARTBAND EXTREME</v>
      </c>
      <c r="E3945" s="92">
        <f>E3944*0.2</f>
        <v>9</v>
      </c>
      <c r="F3945" s="21"/>
      <c r="G3945" s="184"/>
    </row>
    <row r="3946" spans="1:7" x14ac:dyDescent="0.25">
      <c r="A3946" s="21" t="s">
        <v>67</v>
      </c>
      <c r="B3946" s="22">
        <v>45</v>
      </c>
      <c r="C3946" s="21" t="s">
        <v>77</v>
      </c>
      <c r="D3946" s="62" t="str">
        <f t="shared" si="584"/>
        <v>Только BARRE45Держатели Амортизаторов SMARTBAND RACK</v>
      </c>
      <c r="E3946" s="92">
        <v>6</v>
      </c>
      <c r="F3946" s="21"/>
      <c r="G3946" s="184"/>
    </row>
    <row r="3947" spans="1:7" x14ac:dyDescent="0.25">
      <c r="A3947" s="21" t="s">
        <v>67</v>
      </c>
      <c r="B3947" s="22">
        <v>45</v>
      </c>
      <c r="C3947" s="21" t="s">
        <v>80</v>
      </c>
      <c r="D3947" s="62" t="str">
        <f t="shared" si="584"/>
        <v>Только BARRE45Коврики MBX MAT</v>
      </c>
      <c r="E3947" s="92">
        <f>B3947</f>
        <v>45</v>
      </c>
      <c r="F3947" s="21"/>
      <c r="G3947" s="29"/>
    </row>
    <row r="3948" spans="1:7" ht="15.75" thickBot="1" x14ac:dyDescent="0.3">
      <c r="A3948" s="21" t="s">
        <v>67</v>
      </c>
      <c r="B3948" s="22">
        <v>45</v>
      </c>
      <c r="C3948" s="24" t="s">
        <v>88</v>
      </c>
      <c r="D3948" s="62" t="str">
        <f t="shared" si="584"/>
        <v>Только BARRE45Держатели ковриков MBX MAT RACK</v>
      </c>
      <c r="E3948" s="102">
        <v>1</v>
      </c>
      <c r="F3948" s="24"/>
      <c r="G3948" s="33" t="s">
        <v>19</v>
      </c>
    </row>
    <row r="3949" spans="1:7" ht="15.75" thickBot="1" x14ac:dyDescent="0.3">
      <c r="A3949" s="21" t="s">
        <v>67</v>
      </c>
      <c r="B3949" s="22">
        <v>45</v>
      </c>
      <c r="C3949" s="24"/>
      <c r="D3949" s="62" t="str">
        <f t="shared" si="584"/>
        <v>Только BARRE45</v>
      </c>
      <c r="E3949" s="102"/>
      <c r="F3949" s="24"/>
      <c r="G3949" s="33"/>
    </row>
    <row r="3950" spans="1:7" x14ac:dyDescent="0.25">
      <c r="A3950" s="21" t="s">
        <v>67</v>
      </c>
      <c r="B3950" s="22">
        <v>46</v>
      </c>
      <c r="C3950" s="39" t="s">
        <v>71</v>
      </c>
      <c r="D3950" s="62" t="str">
        <f t="shared" si="584"/>
        <v>Только BARRE46Дополнительные весовые диски 1 кг</v>
      </c>
      <c r="E3950" s="92">
        <f>B3950*2</f>
        <v>92</v>
      </c>
      <c r="F3950" s="21"/>
      <c r="G3950" s="183" t="s">
        <v>20</v>
      </c>
    </row>
    <row r="3951" spans="1:7" x14ac:dyDescent="0.25">
      <c r="A3951" s="21" t="s">
        <v>67</v>
      </c>
      <c r="B3951" s="22">
        <v>46</v>
      </c>
      <c r="C3951" s="39" t="s">
        <v>72</v>
      </c>
      <c r="D3951" s="62" t="str">
        <f t="shared" si="584"/>
        <v>Только BARRE46Дополнительные весовые диски 2,5 кг</v>
      </c>
      <c r="E3951" s="92">
        <f>E3950/2</f>
        <v>46</v>
      </c>
      <c r="F3951" s="21"/>
      <c r="G3951" s="184"/>
    </row>
    <row r="3952" spans="1:7" x14ac:dyDescent="0.25">
      <c r="A3952" s="21" t="s">
        <v>67</v>
      </c>
      <c r="B3952" s="22">
        <v>46</v>
      </c>
      <c r="C3952" s="21" t="s">
        <v>74</v>
      </c>
      <c r="D3952" s="62" t="str">
        <f t="shared" ref="D3952:D4015" si="585">A3952&amp;B3952&amp;C3952</f>
        <v>Только BARRE46Весовые диски 3,7 кг</v>
      </c>
      <c r="E3952" s="92">
        <f>E3951/2</f>
        <v>23</v>
      </c>
      <c r="F3952" s="21"/>
      <c r="G3952" s="184"/>
    </row>
    <row r="3953" spans="1:7" x14ac:dyDescent="0.25">
      <c r="A3953" s="21" t="s">
        <v>67</v>
      </c>
      <c r="B3953" s="22">
        <v>46</v>
      </c>
      <c r="C3953" s="21" t="s">
        <v>78</v>
      </c>
      <c r="D3953" s="62" t="str">
        <f t="shared" si="585"/>
        <v>Только BARRE46Амортизаторы SMARTBAND</v>
      </c>
      <c r="E3953" s="92">
        <f>B3953</f>
        <v>46</v>
      </c>
      <c r="F3953" s="21"/>
      <c r="G3953" s="184"/>
    </row>
    <row r="3954" spans="1:7" x14ac:dyDescent="0.25">
      <c r="A3954" s="21" t="s">
        <v>67</v>
      </c>
      <c r="B3954" s="22">
        <v>46</v>
      </c>
      <c r="C3954" s="21" t="s">
        <v>79</v>
      </c>
      <c r="D3954" s="62" t="str">
        <f t="shared" si="585"/>
        <v>Только BARRE46Амортизаторы SMARTBAND EXTREME</v>
      </c>
      <c r="E3954" s="92">
        <f>E3953*0.2</f>
        <v>9.2000000000000011</v>
      </c>
      <c r="F3954" s="21"/>
      <c r="G3954" s="184"/>
    </row>
    <row r="3955" spans="1:7" x14ac:dyDescent="0.25">
      <c r="A3955" s="21" t="s">
        <v>67</v>
      </c>
      <c r="B3955" s="22">
        <v>46</v>
      </c>
      <c r="C3955" s="21" t="s">
        <v>77</v>
      </c>
      <c r="D3955" s="62" t="str">
        <f t="shared" si="585"/>
        <v>Только BARRE46Держатели Амортизаторов SMARTBAND RACK</v>
      </c>
      <c r="E3955" s="92">
        <v>6</v>
      </c>
      <c r="F3955" s="21"/>
      <c r="G3955" s="184"/>
    </row>
    <row r="3956" spans="1:7" x14ac:dyDescent="0.25">
      <c r="A3956" s="21" t="s">
        <v>67</v>
      </c>
      <c r="B3956" s="22">
        <v>46</v>
      </c>
      <c r="C3956" s="21" t="s">
        <v>80</v>
      </c>
      <c r="D3956" s="62" t="str">
        <f t="shared" si="585"/>
        <v>Только BARRE46Коврики MBX MAT</v>
      </c>
      <c r="E3956" s="92">
        <f>B3956</f>
        <v>46</v>
      </c>
      <c r="F3956" s="21"/>
      <c r="G3956" s="29"/>
    </row>
    <row r="3957" spans="1:7" ht="15.75" thickBot="1" x14ac:dyDescent="0.3">
      <c r="A3957" s="21" t="s">
        <v>67</v>
      </c>
      <c r="B3957" s="22">
        <v>46</v>
      </c>
      <c r="C3957" s="24" t="s">
        <v>88</v>
      </c>
      <c r="D3957" s="62" t="str">
        <f t="shared" si="585"/>
        <v>Только BARRE46Держатели ковриков MBX MAT RACK</v>
      </c>
      <c r="E3957" s="102">
        <v>1</v>
      </c>
      <c r="F3957" s="24"/>
      <c r="G3957" s="33" t="s">
        <v>19</v>
      </c>
    </row>
    <row r="3958" spans="1:7" ht="15.75" thickBot="1" x14ac:dyDescent="0.3">
      <c r="A3958" s="21" t="s">
        <v>67</v>
      </c>
      <c r="B3958" s="22">
        <v>46</v>
      </c>
      <c r="C3958" s="24"/>
      <c r="D3958" s="62" t="str">
        <f t="shared" si="585"/>
        <v>Только BARRE46</v>
      </c>
      <c r="E3958" s="102"/>
      <c r="F3958" s="24"/>
      <c r="G3958" s="33"/>
    </row>
    <row r="3959" spans="1:7" ht="11.1" customHeight="1" x14ac:dyDescent="0.25">
      <c r="A3959" s="21" t="s">
        <v>67</v>
      </c>
      <c r="B3959" s="22">
        <v>47</v>
      </c>
      <c r="C3959" s="39" t="s">
        <v>71</v>
      </c>
      <c r="D3959" s="62" t="str">
        <f t="shared" si="585"/>
        <v>Только BARRE47Дополнительные весовые диски 1 кг</v>
      </c>
      <c r="E3959" s="92">
        <f>B3959*2</f>
        <v>94</v>
      </c>
      <c r="F3959" s="21"/>
      <c r="G3959" s="183" t="s">
        <v>20</v>
      </c>
    </row>
    <row r="3960" spans="1:7" x14ac:dyDescent="0.25">
      <c r="A3960" s="21" t="s">
        <v>67</v>
      </c>
      <c r="B3960" s="22">
        <v>47</v>
      </c>
      <c r="C3960" s="39" t="s">
        <v>72</v>
      </c>
      <c r="D3960" s="62" t="str">
        <f t="shared" si="585"/>
        <v>Только BARRE47Дополнительные весовые диски 2,5 кг</v>
      </c>
      <c r="E3960" s="92">
        <f>E3959/2</f>
        <v>47</v>
      </c>
      <c r="F3960" s="21"/>
      <c r="G3960" s="184"/>
    </row>
    <row r="3961" spans="1:7" x14ac:dyDescent="0.25">
      <c r="A3961" s="21" t="s">
        <v>67</v>
      </c>
      <c r="B3961" s="22">
        <v>47</v>
      </c>
      <c r="C3961" s="21" t="s">
        <v>74</v>
      </c>
      <c r="D3961" s="62" t="str">
        <f t="shared" si="585"/>
        <v>Только BARRE47Весовые диски 3,7 кг</v>
      </c>
      <c r="E3961" s="92">
        <f>E3960/2</f>
        <v>23.5</v>
      </c>
      <c r="F3961" s="21"/>
      <c r="G3961" s="184"/>
    </row>
    <row r="3962" spans="1:7" x14ac:dyDescent="0.25">
      <c r="A3962" s="21" t="s">
        <v>67</v>
      </c>
      <c r="B3962" s="22">
        <v>47</v>
      </c>
      <c r="C3962" s="21" t="s">
        <v>78</v>
      </c>
      <c r="D3962" s="62" t="str">
        <f t="shared" si="585"/>
        <v>Только BARRE47Амортизаторы SMARTBAND</v>
      </c>
      <c r="E3962" s="92">
        <f>B3962</f>
        <v>47</v>
      </c>
      <c r="F3962" s="21"/>
      <c r="G3962" s="184"/>
    </row>
    <row r="3963" spans="1:7" x14ac:dyDescent="0.25">
      <c r="A3963" s="21" t="s">
        <v>67</v>
      </c>
      <c r="B3963" s="22">
        <v>47</v>
      </c>
      <c r="C3963" s="21" t="s">
        <v>79</v>
      </c>
      <c r="D3963" s="62" t="str">
        <f t="shared" si="585"/>
        <v>Только BARRE47Амортизаторы SMARTBAND EXTREME</v>
      </c>
      <c r="E3963" s="92">
        <f>E3962*0.2</f>
        <v>9.4</v>
      </c>
      <c r="F3963" s="21"/>
      <c r="G3963" s="184"/>
    </row>
    <row r="3964" spans="1:7" x14ac:dyDescent="0.25">
      <c r="A3964" s="21" t="s">
        <v>67</v>
      </c>
      <c r="B3964" s="22">
        <v>47</v>
      </c>
      <c r="C3964" s="21" t="s">
        <v>77</v>
      </c>
      <c r="D3964" s="62" t="str">
        <f t="shared" si="585"/>
        <v>Только BARRE47Держатели Амортизаторов SMARTBAND RACK</v>
      </c>
      <c r="E3964" s="92">
        <v>6</v>
      </c>
      <c r="F3964" s="21"/>
      <c r="G3964" s="184"/>
    </row>
    <row r="3965" spans="1:7" x14ac:dyDescent="0.25">
      <c r="A3965" s="21" t="s">
        <v>67</v>
      </c>
      <c r="B3965" s="22">
        <v>47</v>
      </c>
      <c r="C3965" s="21" t="s">
        <v>80</v>
      </c>
      <c r="D3965" s="62" t="str">
        <f t="shared" si="585"/>
        <v>Только BARRE47Коврики MBX MAT</v>
      </c>
      <c r="E3965" s="92">
        <f>B3965</f>
        <v>47</v>
      </c>
      <c r="F3965" s="21"/>
      <c r="G3965" s="29"/>
    </row>
    <row r="3966" spans="1:7" ht="15.75" thickBot="1" x14ac:dyDescent="0.3">
      <c r="A3966" s="21" t="s">
        <v>67</v>
      </c>
      <c r="B3966" s="22">
        <v>47</v>
      </c>
      <c r="C3966" s="24" t="s">
        <v>88</v>
      </c>
      <c r="D3966" s="62" t="str">
        <f t="shared" si="585"/>
        <v>Только BARRE47Держатели ковриков MBX MAT RACK</v>
      </c>
      <c r="E3966" s="102">
        <v>1</v>
      </c>
      <c r="F3966" s="24"/>
      <c r="G3966" s="33" t="s">
        <v>19</v>
      </c>
    </row>
    <row r="3967" spans="1:7" ht="15.75" thickBot="1" x14ac:dyDescent="0.3">
      <c r="A3967" s="21" t="s">
        <v>67</v>
      </c>
      <c r="B3967" s="22">
        <v>47</v>
      </c>
      <c r="C3967" s="24"/>
      <c r="D3967" s="62" t="str">
        <f t="shared" si="585"/>
        <v>Только BARRE47</v>
      </c>
      <c r="E3967" s="102"/>
      <c r="F3967" s="24"/>
      <c r="G3967" s="33"/>
    </row>
    <row r="3968" spans="1:7" x14ac:dyDescent="0.25">
      <c r="A3968" s="21" t="s">
        <v>67</v>
      </c>
      <c r="B3968" s="22">
        <v>48</v>
      </c>
      <c r="C3968" s="39" t="s">
        <v>71</v>
      </c>
      <c r="D3968" s="62" t="str">
        <f t="shared" si="585"/>
        <v>Только BARRE48Дополнительные весовые диски 1 кг</v>
      </c>
      <c r="E3968" s="92">
        <f>B3968*2</f>
        <v>96</v>
      </c>
      <c r="F3968" s="21"/>
      <c r="G3968" s="183" t="s">
        <v>20</v>
      </c>
    </row>
    <row r="3969" spans="1:7" x14ac:dyDescent="0.25">
      <c r="A3969" s="21" t="s">
        <v>67</v>
      </c>
      <c r="B3969" s="22">
        <v>48</v>
      </c>
      <c r="C3969" s="39" t="s">
        <v>72</v>
      </c>
      <c r="D3969" s="62" t="str">
        <f t="shared" si="585"/>
        <v>Только BARRE48Дополнительные весовые диски 2,5 кг</v>
      </c>
      <c r="E3969" s="92">
        <f>E3968/2</f>
        <v>48</v>
      </c>
      <c r="F3969" s="21"/>
      <c r="G3969" s="184"/>
    </row>
    <row r="3970" spans="1:7" x14ac:dyDescent="0.25">
      <c r="A3970" s="21" t="s">
        <v>67</v>
      </c>
      <c r="B3970" s="22">
        <v>48</v>
      </c>
      <c r="C3970" s="21" t="s">
        <v>74</v>
      </c>
      <c r="D3970" s="62" t="str">
        <f t="shared" si="585"/>
        <v>Только BARRE48Весовые диски 3,7 кг</v>
      </c>
      <c r="E3970" s="92">
        <f>E3969/2</f>
        <v>24</v>
      </c>
      <c r="F3970" s="21"/>
      <c r="G3970" s="184"/>
    </row>
    <row r="3971" spans="1:7" x14ac:dyDescent="0.25">
      <c r="A3971" s="21" t="s">
        <v>67</v>
      </c>
      <c r="B3971" s="22">
        <v>48</v>
      </c>
      <c r="C3971" s="21" t="s">
        <v>78</v>
      </c>
      <c r="D3971" s="62" t="str">
        <f t="shared" si="585"/>
        <v>Только BARRE48Амортизаторы SMARTBAND</v>
      </c>
      <c r="E3971" s="92">
        <f>B3971</f>
        <v>48</v>
      </c>
      <c r="F3971" s="21"/>
      <c r="G3971" s="184"/>
    </row>
    <row r="3972" spans="1:7" x14ac:dyDescent="0.25">
      <c r="A3972" s="21" t="s">
        <v>67</v>
      </c>
      <c r="B3972" s="22">
        <v>48</v>
      </c>
      <c r="C3972" s="21" t="s">
        <v>79</v>
      </c>
      <c r="D3972" s="62" t="str">
        <f t="shared" si="585"/>
        <v>Только BARRE48Амортизаторы SMARTBAND EXTREME</v>
      </c>
      <c r="E3972" s="92">
        <f>E3971*0.2</f>
        <v>9.6000000000000014</v>
      </c>
      <c r="F3972" s="21"/>
      <c r="G3972" s="184"/>
    </row>
    <row r="3973" spans="1:7" x14ac:dyDescent="0.25">
      <c r="A3973" s="21" t="s">
        <v>67</v>
      </c>
      <c r="B3973" s="22">
        <v>48</v>
      </c>
      <c r="C3973" s="21" t="s">
        <v>77</v>
      </c>
      <c r="D3973" s="62" t="str">
        <f t="shared" si="585"/>
        <v>Только BARRE48Держатели Амортизаторов SMARTBAND RACK</v>
      </c>
      <c r="E3973" s="92">
        <v>6</v>
      </c>
      <c r="F3973" s="21"/>
      <c r="G3973" s="184"/>
    </row>
    <row r="3974" spans="1:7" x14ac:dyDescent="0.25">
      <c r="A3974" s="21" t="s">
        <v>67</v>
      </c>
      <c r="B3974" s="22">
        <v>48</v>
      </c>
      <c r="C3974" s="21" t="s">
        <v>80</v>
      </c>
      <c r="D3974" s="62" t="str">
        <f t="shared" si="585"/>
        <v>Только BARRE48Коврики MBX MAT</v>
      </c>
      <c r="E3974" s="92">
        <f>B3974</f>
        <v>48</v>
      </c>
      <c r="F3974" s="21"/>
      <c r="G3974" s="29"/>
    </row>
    <row r="3975" spans="1:7" ht="15.75" thickBot="1" x14ac:dyDescent="0.3">
      <c r="A3975" s="21" t="s">
        <v>67</v>
      </c>
      <c r="B3975" s="22">
        <v>48</v>
      </c>
      <c r="C3975" s="24" t="s">
        <v>88</v>
      </c>
      <c r="D3975" s="62" t="str">
        <f t="shared" si="585"/>
        <v>Только BARRE48Держатели ковриков MBX MAT RACK</v>
      </c>
      <c r="E3975" s="102">
        <v>1</v>
      </c>
      <c r="F3975" s="24"/>
      <c r="G3975" s="33" t="s">
        <v>19</v>
      </c>
    </row>
    <row r="3976" spans="1:7" ht="15.75" thickBot="1" x14ac:dyDescent="0.3">
      <c r="A3976" s="21" t="s">
        <v>67</v>
      </c>
      <c r="B3976" s="22">
        <v>48</v>
      </c>
      <c r="C3976" s="24"/>
      <c r="D3976" s="62" t="str">
        <f t="shared" si="585"/>
        <v>Только BARRE48</v>
      </c>
      <c r="E3976" s="102"/>
      <c r="F3976" s="24"/>
      <c r="G3976" s="33"/>
    </row>
    <row r="3977" spans="1:7" ht="11.1" customHeight="1" x14ac:dyDescent="0.25">
      <c r="A3977" s="21" t="s">
        <v>67</v>
      </c>
      <c r="B3977" s="22">
        <v>49</v>
      </c>
      <c r="C3977" s="39" t="s">
        <v>71</v>
      </c>
      <c r="D3977" s="62" t="str">
        <f t="shared" si="585"/>
        <v>Только BARRE49Дополнительные весовые диски 1 кг</v>
      </c>
      <c r="E3977" s="92">
        <f>B3977*2</f>
        <v>98</v>
      </c>
      <c r="F3977" s="21"/>
      <c r="G3977" s="183" t="s">
        <v>20</v>
      </c>
    </row>
    <row r="3978" spans="1:7" x14ac:dyDescent="0.25">
      <c r="A3978" s="21" t="s">
        <v>67</v>
      </c>
      <c r="B3978" s="22">
        <v>49</v>
      </c>
      <c r="C3978" s="39" t="s">
        <v>72</v>
      </c>
      <c r="D3978" s="62" t="str">
        <f t="shared" si="585"/>
        <v>Только BARRE49Дополнительные весовые диски 2,5 кг</v>
      </c>
      <c r="E3978" s="92">
        <f>E3977/2</f>
        <v>49</v>
      </c>
      <c r="F3978" s="21"/>
      <c r="G3978" s="184"/>
    </row>
    <row r="3979" spans="1:7" x14ac:dyDescent="0.25">
      <c r="A3979" s="21" t="s">
        <v>67</v>
      </c>
      <c r="B3979" s="22">
        <v>49</v>
      </c>
      <c r="C3979" s="21" t="s">
        <v>74</v>
      </c>
      <c r="D3979" s="62" t="str">
        <f t="shared" si="585"/>
        <v>Только BARRE49Весовые диски 3,7 кг</v>
      </c>
      <c r="E3979" s="92">
        <f>E3978/2</f>
        <v>24.5</v>
      </c>
      <c r="F3979" s="21"/>
      <c r="G3979" s="184"/>
    </row>
    <row r="3980" spans="1:7" x14ac:dyDescent="0.25">
      <c r="A3980" s="21" t="s">
        <v>67</v>
      </c>
      <c r="B3980" s="22">
        <v>49</v>
      </c>
      <c r="C3980" s="21" t="s">
        <v>78</v>
      </c>
      <c r="D3980" s="62" t="str">
        <f t="shared" si="585"/>
        <v>Только BARRE49Амортизаторы SMARTBAND</v>
      </c>
      <c r="E3980" s="92">
        <f>B3980</f>
        <v>49</v>
      </c>
      <c r="F3980" s="21"/>
      <c r="G3980" s="184"/>
    </row>
    <row r="3981" spans="1:7" x14ac:dyDescent="0.25">
      <c r="A3981" s="21" t="s">
        <v>67</v>
      </c>
      <c r="B3981" s="22">
        <v>49</v>
      </c>
      <c r="C3981" s="21" t="s">
        <v>79</v>
      </c>
      <c r="D3981" s="62" t="str">
        <f t="shared" si="585"/>
        <v>Только BARRE49Амортизаторы SMARTBAND EXTREME</v>
      </c>
      <c r="E3981" s="92">
        <f>E3980*0.2</f>
        <v>9.8000000000000007</v>
      </c>
      <c r="F3981" s="21"/>
      <c r="G3981" s="184"/>
    </row>
    <row r="3982" spans="1:7" x14ac:dyDescent="0.25">
      <c r="A3982" s="21" t="s">
        <v>67</v>
      </c>
      <c r="B3982" s="22">
        <v>49</v>
      </c>
      <c r="C3982" s="21" t="s">
        <v>77</v>
      </c>
      <c r="D3982" s="62" t="str">
        <f t="shared" si="585"/>
        <v>Только BARRE49Держатели Амортизаторов SMARTBAND RACK</v>
      </c>
      <c r="E3982" s="92">
        <v>6</v>
      </c>
      <c r="F3982" s="21"/>
      <c r="G3982" s="184"/>
    </row>
    <row r="3983" spans="1:7" x14ac:dyDescent="0.25">
      <c r="A3983" s="21" t="s">
        <v>67</v>
      </c>
      <c r="B3983" s="22">
        <v>49</v>
      </c>
      <c r="C3983" s="21" t="s">
        <v>80</v>
      </c>
      <c r="D3983" s="62" t="str">
        <f t="shared" si="585"/>
        <v>Только BARRE49Коврики MBX MAT</v>
      </c>
      <c r="E3983" s="92">
        <f>B3983</f>
        <v>49</v>
      </c>
      <c r="F3983" s="21"/>
      <c r="G3983" s="29"/>
    </row>
    <row r="3984" spans="1:7" ht="15.75" thickBot="1" x14ac:dyDescent="0.3">
      <c r="A3984" s="21" t="s">
        <v>67</v>
      </c>
      <c r="B3984" s="22">
        <v>49</v>
      </c>
      <c r="C3984" s="24" t="s">
        <v>88</v>
      </c>
      <c r="D3984" s="62" t="str">
        <f t="shared" si="585"/>
        <v>Только BARRE49Держатели ковриков MBX MAT RACK</v>
      </c>
      <c r="E3984" s="102">
        <v>1</v>
      </c>
      <c r="F3984" s="24"/>
      <c r="G3984" s="33" t="s">
        <v>19</v>
      </c>
    </row>
    <row r="3985" spans="1:7" ht="15.75" thickBot="1" x14ac:dyDescent="0.3">
      <c r="A3985" s="21" t="s">
        <v>67</v>
      </c>
      <c r="B3985" s="22">
        <v>49</v>
      </c>
      <c r="C3985" s="24"/>
      <c r="D3985" s="62" t="str">
        <f t="shared" si="585"/>
        <v>Только BARRE49</v>
      </c>
      <c r="E3985" s="102"/>
      <c r="F3985" s="24"/>
      <c r="G3985" s="33"/>
    </row>
    <row r="3986" spans="1:7" x14ac:dyDescent="0.25">
      <c r="A3986" s="21" t="s">
        <v>67</v>
      </c>
      <c r="B3986" s="22">
        <v>50</v>
      </c>
      <c r="C3986" s="39" t="s">
        <v>71</v>
      </c>
      <c r="D3986" s="62" t="str">
        <f t="shared" si="585"/>
        <v>Только BARRE50Дополнительные весовые диски 1 кг</v>
      </c>
      <c r="E3986" s="92">
        <f>B3986*2</f>
        <v>100</v>
      </c>
      <c r="F3986" s="21"/>
      <c r="G3986" s="183" t="s">
        <v>20</v>
      </c>
    </row>
    <row r="3987" spans="1:7" x14ac:dyDescent="0.25">
      <c r="A3987" s="21" t="s">
        <v>67</v>
      </c>
      <c r="B3987" s="22">
        <v>50</v>
      </c>
      <c r="C3987" s="39" t="s">
        <v>72</v>
      </c>
      <c r="D3987" s="62" t="str">
        <f t="shared" si="585"/>
        <v>Только BARRE50Дополнительные весовые диски 2,5 кг</v>
      </c>
      <c r="E3987" s="92">
        <f>E3986/2</f>
        <v>50</v>
      </c>
      <c r="F3987" s="21"/>
      <c r="G3987" s="184"/>
    </row>
    <row r="3988" spans="1:7" x14ac:dyDescent="0.25">
      <c r="A3988" s="21" t="s">
        <v>67</v>
      </c>
      <c r="B3988" s="22">
        <v>50</v>
      </c>
      <c r="C3988" s="21" t="s">
        <v>74</v>
      </c>
      <c r="D3988" s="62" t="str">
        <f t="shared" si="585"/>
        <v>Только BARRE50Весовые диски 3,7 кг</v>
      </c>
      <c r="E3988" s="92">
        <f>E3987/2</f>
        <v>25</v>
      </c>
      <c r="F3988" s="21"/>
      <c r="G3988" s="184"/>
    </row>
    <row r="3989" spans="1:7" x14ac:dyDescent="0.25">
      <c r="A3989" s="21" t="s">
        <v>67</v>
      </c>
      <c r="B3989" s="22">
        <v>50</v>
      </c>
      <c r="C3989" s="21" t="s">
        <v>78</v>
      </c>
      <c r="D3989" s="62" t="str">
        <f t="shared" si="585"/>
        <v>Только BARRE50Амортизаторы SMARTBAND</v>
      </c>
      <c r="E3989" s="92">
        <f>B3989</f>
        <v>50</v>
      </c>
      <c r="F3989" s="21"/>
      <c r="G3989" s="184"/>
    </row>
    <row r="3990" spans="1:7" x14ac:dyDescent="0.25">
      <c r="A3990" s="21" t="s">
        <v>67</v>
      </c>
      <c r="B3990" s="22">
        <v>50</v>
      </c>
      <c r="C3990" s="21" t="s">
        <v>79</v>
      </c>
      <c r="D3990" s="62" t="str">
        <f t="shared" si="585"/>
        <v>Только BARRE50Амортизаторы SMARTBAND EXTREME</v>
      </c>
      <c r="E3990" s="92">
        <f>E3989*0.2</f>
        <v>10</v>
      </c>
      <c r="F3990" s="21"/>
      <c r="G3990" s="184"/>
    </row>
    <row r="3991" spans="1:7" x14ac:dyDescent="0.25">
      <c r="A3991" s="21" t="s">
        <v>67</v>
      </c>
      <c r="B3991" s="22">
        <v>50</v>
      </c>
      <c r="C3991" s="21" t="s">
        <v>77</v>
      </c>
      <c r="D3991" s="62" t="str">
        <f t="shared" si="585"/>
        <v>Только BARRE50Держатели Амортизаторов SMARTBAND RACK</v>
      </c>
      <c r="E3991" s="92">
        <v>6</v>
      </c>
      <c r="F3991" s="21"/>
      <c r="G3991" s="184"/>
    </row>
    <row r="3992" spans="1:7" x14ac:dyDescent="0.25">
      <c r="A3992" s="21" t="s">
        <v>67</v>
      </c>
      <c r="B3992" s="22">
        <v>50</v>
      </c>
      <c r="C3992" s="21" t="s">
        <v>80</v>
      </c>
      <c r="D3992" s="62" t="str">
        <f t="shared" si="585"/>
        <v>Только BARRE50Коврики MBX MAT</v>
      </c>
      <c r="E3992" s="92">
        <f>B3992</f>
        <v>50</v>
      </c>
      <c r="F3992" s="21"/>
      <c r="G3992" s="29"/>
    </row>
    <row r="3993" spans="1:7" ht="15.75" thickBot="1" x14ac:dyDescent="0.3">
      <c r="A3993" s="21" t="s">
        <v>67</v>
      </c>
      <c r="B3993" s="22">
        <v>50</v>
      </c>
      <c r="C3993" s="24" t="s">
        <v>88</v>
      </c>
      <c r="D3993" s="62" t="str">
        <f t="shared" si="585"/>
        <v>Только BARRE50Держатели ковриков MBX MAT RACK</v>
      </c>
      <c r="E3993" s="102">
        <v>1</v>
      </c>
      <c r="F3993" s="24"/>
      <c r="G3993" s="33" t="s">
        <v>19</v>
      </c>
    </row>
    <row r="3994" spans="1:7" ht="15.75" thickBot="1" x14ac:dyDescent="0.3">
      <c r="A3994" s="21" t="s">
        <v>67</v>
      </c>
      <c r="B3994" s="22">
        <v>50</v>
      </c>
      <c r="C3994" s="24"/>
      <c r="D3994" s="62" t="str">
        <f t="shared" si="585"/>
        <v>Только BARRE50</v>
      </c>
      <c r="E3994" s="102"/>
      <c r="F3994" s="24"/>
      <c r="G3994" s="33"/>
    </row>
    <row r="3995" spans="1:7" ht="11.1" customHeight="1" x14ac:dyDescent="0.25">
      <c r="A3995" s="21" t="s">
        <v>67</v>
      </c>
      <c r="B3995" s="22">
        <v>51</v>
      </c>
      <c r="C3995" s="39" t="s">
        <v>71</v>
      </c>
      <c r="D3995" s="62" t="str">
        <f t="shared" si="585"/>
        <v>Только BARRE51Дополнительные весовые диски 1 кг</v>
      </c>
      <c r="E3995" s="92">
        <f>B3995*2</f>
        <v>102</v>
      </c>
      <c r="F3995" s="21"/>
      <c r="G3995" s="183" t="s">
        <v>20</v>
      </c>
    </row>
    <row r="3996" spans="1:7" x14ac:dyDescent="0.25">
      <c r="A3996" s="21" t="s">
        <v>67</v>
      </c>
      <c r="B3996" s="22">
        <v>51</v>
      </c>
      <c r="C3996" s="39" t="s">
        <v>72</v>
      </c>
      <c r="D3996" s="62" t="str">
        <f t="shared" si="585"/>
        <v>Только BARRE51Дополнительные весовые диски 2,5 кг</v>
      </c>
      <c r="E3996" s="92">
        <f>E3995/2</f>
        <v>51</v>
      </c>
      <c r="F3996" s="21"/>
      <c r="G3996" s="184"/>
    </row>
    <row r="3997" spans="1:7" x14ac:dyDescent="0.25">
      <c r="A3997" s="21" t="s">
        <v>67</v>
      </c>
      <c r="B3997" s="22">
        <v>51</v>
      </c>
      <c r="C3997" s="21" t="s">
        <v>74</v>
      </c>
      <c r="D3997" s="62" t="str">
        <f t="shared" si="585"/>
        <v>Только BARRE51Весовые диски 3,7 кг</v>
      </c>
      <c r="E3997" s="92">
        <f>E3996/2</f>
        <v>25.5</v>
      </c>
      <c r="F3997" s="21"/>
      <c r="G3997" s="184"/>
    </row>
    <row r="3998" spans="1:7" x14ac:dyDescent="0.25">
      <c r="A3998" s="21" t="s">
        <v>67</v>
      </c>
      <c r="B3998" s="22">
        <v>51</v>
      </c>
      <c r="C3998" s="21" t="s">
        <v>78</v>
      </c>
      <c r="D3998" s="62" t="str">
        <f t="shared" si="585"/>
        <v>Только BARRE51Амортизаторы SMARTBAND</v>
      </c>
      <c r="E3998" s="92">
        <f>B3998</f>
        <v>51</v>
      </c>
      <c r="F3998" s="21"/>
      <c r="G3998" s="184"/>
    </row>
    <row r="3999" spans="1:7" x14ac:dyDescent="0.25">
      <c r="A3999" s="21" t="s">
        <v>67</v>
      </c>
      <c r="B3999" s="22">
        <v>51</v>
      </c>
      <c r="C3999" s="21" t="s">
        <v>79</v>
      </c>
      <c r="D3999" s="62" t="str">
        <f t="shared" si="585"/>
        <v>Только BARRE51Амортизаторы SMARTBAND EXTREME</v>
      </c>
      <c r="E3999" s="92">
        <v>9</v>
      </c>
      <c r="F3999" s="21"/>
      <c r="G3999" s="184"/>
    </row>
    <row r="4000" spans="1:7" x14ac:dyDescent="0.25">
      <c r="A4000" s="21" t="s">
        <v>67</v>
      </c>
      <c r="B4000" s="22">
        <v>51</v>
      </c>
      <c r="C4000" s="21" t="s">
        <v>77</v>
      </c>
      <c r="D4000" s="62" t="str">
        <f t="shared" si="585"/>
        <v>Только BARRE51Держатели Амортизаторов SMARTBAND RACK</v>
      </c>
      <c r="E4000" s="92">
        <v>6</v>
      </c>
      <c r="F4000" s="21"/>
      <c r="G4000" s="184"/>
    </row>
    <row r="4001" spans="1:7" x14ac:dyDescent="0.25">
      <c r="A4001" s="21" t="s">
        <v>67</v>
      </c>
      <c r="B4001" s="22">
        <v>51</v>
      </c>
      <c r="C4001" s="21" t="s">
        <v>80</v>
      </c>
      <c r="D4001" s="62" t="str">
        <f t="shared" si="585"/>
        <v>Только BARRE51Коврики MBX MAT</v>
      </c>
      <c r="E4001" s="92">
        <f>B4001</f>
        <v>51</v>
      </c>
      <c r="F4001" s="21"/>
      <c r="G4001" s="29"/>
    </row>
    <row r="4002" spans="1:7" ht="15.75" thickBot="1" x14ac:dyDescent="0.3">
      <c r="A4002" s="21" t="s">
        <v>67</v>
      </c>
      <c r="B4002" s="22">
        <v>51</v>
      </c>
      <c r="C4002" s="24" t="s">
        <v>88</v>
      </c>
      <c r="D4002" s="62" t="str">
        <f t="shared" si="585"/>
        <v>Только BARRE51Держатели ковриков MBX MAT RACK</v>
      </c>
      <c r="E4002" s="102">
        <v>1</v>
      </c>
      <c r="F4002" s="24"/>
      <c r="G4002" s="33" t="s">
        <v>19</v>
      </c>
    </row>
    <row r="4003" spans="1:7" ht="15.75" thickBot="1" x14ac:dyDescent="0.3">
      <c r="A4003" s="21" t="s">
        <v>67</v>
      </c>
      <c r="B4003" s="22">
        <v>51</v>
      </c>
      <c r="C4003" s="24"/>
      <c r="D4003" s="62" t="str">
        <f t="shared" si="585"/>
        <v>Только BARRE51</v>
      </c>
      <c r="E4003" s="102"/>
      <c r="F4003" s="24"/>
      <c r="G4003" s="33"/>
    </row>
    <row r="4004" spans="1:7" x14ac:dyDescent="0.25">
      <c r="A4004" s="21" t="s">
        <v>67</v>
      </c>
      <c r="B4004" s="22">
        <v>52</v>
      </c>
      <c r="C4004" s="39" t="s">
        <v>71</v>
      </c>
      <c r="D4004" s="62" t="str">
        <f t="shared" si="585"/>
        <v>Только BARRE52Дополнительные весовые диски 1 кг</v>
      </c>
      <c r="E4004" s="92">
        <f>B4004*2</f>
        <v>104</v>
      </c>
      <c r="F4004" s="21"/>
      <c r="G4004" s="183" t="s">
        <v>20</v>
      </c>
    </row>
    <row r="4005" spans="1:7" x14ac:dyDescent="0.25">
      <c r="A4005" s="21" t="s">
        <v>67</v>
      </c>
      <c r="B4005" s="22">
        <v>52</v>
      </c>
      <c r="C4005" s="39" t="s">
        <v>72</v>
      </c>
      <c r="D4005" s="62" t="str">
        <f t="shared" si="585"/>
        <v>Только BARRE52Дополнительные весовые диски 2,5 кг</v>
      </c>
      <c r="E4005" s="92">
        <f>E4004/2</f>
        <v>52</v>
      </c>
      <c r="F4005" s="21"/>
      <c r="G4005" s="184"/>
    </row>
    <row r="4006" spans="1:7" x14ac:dyDescent="0.25">
      <c r="A4006" s="21" t="s">
        <v>67</v>
      </c>
      <c r="B4006" s="22">
        <v>52</v>
      </c>
      <c r="C4006" s="21" t="s">
        <v>74</v>
      </c>
      <c r="D4006" s="62" t="str">
        <f t="shared" si="585"/>
        <v>Только BARRE52Весовые диски 3,7 кг</v>
      </c>
      <c r="E4006" s="92">
        <f>E4005/2</f>
        <v>26</v>
      </c>
      <c r="F4006" s="21"/>
      <c r="G4006" s="184"/>
    </row>
    <row r="4007" spans="1:7" x14ac:dyDescent="0.25">
      <c r="A4007" s="21" t="s">
        <v>67</v>
      </c>
      <c r="B4007" s="22">
        <v>52</v>
      </c>
      <c r="C4007" s="21" t="s">
        <v>78</v>
      </c>
      <c r="D4007" s="62" t="str">
        <f t="shared" si="585"/>
        <v>Только BARRE52Амортизаторы SMARTBAND</v>
      </c>
      <c r="E4007" s="92">
        <f>B4007</f>
        <v>52</v>
      </c>
      <c r="F4007" s="21"/>
      <c r="G4007" s="184"/>
    </row>
    <row r="4008" spans="1:7" x14ac:dyDescent="0.25">
      <c r="A4008" s="21" t="s">
        <v>67</v>
      </c>
      <c r="B4008" s="22">
        <v>52</v>
      </c>
      <c r="C4008" s="21" t="s">
        <v>79</v>
      </c>
      <c r="D4008" s="62" t="str">
        <f t="shared" si="585"/>
        <v>Только BARRE52Амортизаторы SMARTBAND EXTREME</v>
      </c>
      <c r="E4008" s="92">
        <v>8</v>
      </c>
      <c r="F4008" s="21"/>
      <c r="G4008" s="184"/>
    </row>
    <row r="4009" spans="1:7" x14ac:dyDescent="0.25">
      <c r="A4009" s="21" t="s">
        <v>67</v>
      </c>
      <c r="B4009" s="22">
        <v>52</v>
      </c>
      <c r="C4009" s="21" t="s">
        <v>77</v>
      </c>
      <c r="D4009" s="62" t="str">
        <f t="shared" si="585"/>
        <v>Только BARRE52Держатели Амортизаторов SMARTBAND RACK</v>
      </c>
      <c r="E4009" s="92">
        <v>6</v>
      </c>
      <c r="F4009" s="21"/>
      <c r="G4009" s="184"/>
    </row>
    <row r="4010" spans="1:7" x14ac:dyDescent="0.25">
      <c r="A4010" s="21" t="s">
        <v>67</v>
      </c>
      <c r="B4010" s="22">
        <v>52</v>
      </c>
      <c r="C4010" s="21" t="s">
        <v>80</v>
      </c>
      <c r="D4010" s="62" t="str">
        <f t="shared" si="585"/>
        <v>Только BARRE52Коврики MBX MAT</v>
      </c>
      <c r="E4010" s="92">
        <f>B4010</f>
        <v>52</v>
      </c>
      <c r="F4010" s="21"/>
      <c r="G4010" s="29"/>
    </row>
    <row r="4011" spans="1:7" ht="15.75" thickBot="1" x14ac:dyDescent="0.3">
      <c r="A4011" s="21" t="s">
        <v>67</v>
      </c>
      <c r="B4011" s="22">
        <v>52</v>
      </c>
      <c r="C4011" s="24" t="s">
        <v>88</v>
      </c>
      <c r="D4011" s="62" t="str">
        <f t="shared" si="585"/>
        <v>Только BARRE52Держатели ковриков MBX MAT RACK</v>
      </c>
      <c r="E4011" s="102">
        <v>2</v>
      </c>
      <c r="F4011" s="24"/>
      <c r="G4011" s="33" t="s">
        <v>19</v>
      </c>
    </row>
    <row r="4012" spans="1:7" ht="15.75" thickBot="1" x14ac:dyDescent="0.3">
      <c r="A4012" s="21" t="s">
        <v>67</v>
      </c>
      <c r="B4012" s="22">
        <v>52</v>
      </c>
      <c r="C4012" s="24"/>
      <c r="D4012" s="62" t="str">
        <f t="shared" si="585"/>
        <v>Только BARRE52</v>
      </c>
      <c r="E4012" s="102"/>
      <c r="F4012" s="24"/>
      <c r="G4012" s="33"/>
    </row>
    <row r="4013" spans="1:7" ht="11.1" customHeight="1" x14ac:dyDescent="0.25">
      <c r="A4013" s="21" t="s">
        <v>67</v>
      </c>
      <c r="B4013" s="22">
        <v>53</v>
      </c>
      <c r="C4013" s="39" t="s">
        <v>71</v>
      </c>
      <c r="D4013" s="62" t="str">
        <f t="shared" si="585"/>
        <v>Только BARRE53Дополнительные весовые диски 1 кг</v>
      </c>
      <c r="E4013" s="92">
        <f>B4013*2</f>
        <v>106</v>
      </c>
      <c r="F4013" s="21"/>
      <c r="G4013" s="183" t="s">
        <v>20</v>
      </c>
    </row>
    <row r="4014" spans="1:7" x14ac:dyDescent="0.25">
      <c r="A4014" s="21" t="s">
        <v>67</v>
      </c>
      <c r="B4014" s="22">
        <v>53</v>
      </c>
      <c r="C4014" s="39" t="s">
        <v>72</v>
      </c>
      <c r="D4014" s="62" t="str">
        <f t="shared" si="585"/>
        <v>Только BARRE53Дополнительные весовые диски 2,5 кг</v>
      </c>
      <c r="E4014" s="92">
        <f>E4013/2</f>
        <v>53</v>
      </c>
      <c r="F4014" s="21"/>
      <c r="G4014" s="184"/>
    </row>
    <row r="4015" spans="1:7" x14ac:dyDescent="0.25">
      <c r="A4015" s="21" t="s">
        <v>67</v>
      </c>
      <c r="B4015" s="22">
        <v>53</v>
      </c>
      <c r="C4015" s="21" t="s">
        <v>74</v>
      </c>
      <c r="D4015" s="62" t="str">
        <f t="shared" si="585"/>
        <v>Только BARRE53Весовые диски 3,7 кг</v>
      </c>
      <c r="E4015" s="92">
        <f>E4014/2</f>
        <v>26.5</v>
      </c>
      <c r="F4015" s="21"/>
      <c r="G4015" s="184"/>
    </row>
    <row r="4016" spans="1:7" x14ac:dyDescent="0.25">
      <c r="A4016" s="21" t="s">
        <v>67</v>
      </c>
      <c r="B4016" s="22">
        <v>53</v>
      </c>
      <c r="C4016" s="21" t="s">
        <v>78</v>
      </c>
      <c r="D4016" s="62" t="str">
        <f t="shared" ref="D4016:D4079" si="586">A4016&amp;B4016&amp;C4016</f>
        <v>Только BARRE53Амортизаторы SMARTBAND</v>
      </c>
      <c r="E4016" s="92">
        <f>B4016</f>
        <v>53</v>
      </c>
      <c r="F4016" s="21"/>
      <c r="G4016" s="184"/>
    </row>
    <row r="4017" spans="1:7" x14ac:dyDescent="0.25">
      <c r="A4017" s="21" t="s">
        <v>67</v>
      </c>
      <c r="B4017" s="22">
        <v>53</v>
      </c>
      <c r="C4017" s="21" t="s">
        <v>79</v>
      </c>
      <c r="D4017" s="62" t="str">
        <f t="shared" si="586"/>
        <v>Только BARRE53Амортизаторы SMARTBAND EXTREME</v>
      </c>
      <c r="E4017" s="92">
        <f>E4016*0.2</f>
        <v>10.600000000000001</v>
      </c>
      <c r="F4017" s="21"/>
      <c r="G4017" s="184"/>
    </row>
    <row r="4018" spans="1:7" x14ac:dyDescent="0.25">
      <c r="A4018" s="21" t="s">
        <v>67</v>
      </c>
      <c r="B4018" s="22">
        <v>53</v>
      </c>
      <c r="C4018" s="21" t="s">
        <v>77</v>
      </c>
      <c r="D4018" s="62" t="str">
        <f t="shared" si="586"/>
        <v>Только BARRE53Держатели Амортизаторов SMARTBAND RACK</v>
      </c>
      <c r="E4018" s="92">
        <v>7</v>
      </c>
      <c r="F4018" s="21"/>
      <c r="G4018" s="184"/>
    </row>
    <row r="4019" spans="1:7" x14ac:dyDescent="0.25">
      <c r="A4019" s="21" t="s">
        <v>67</v>
      </c>
      <c r="B4019" s="22">
        <v>53</v>
      </c>
      <c r="C4019" s="21" t="s">
        <v>80</v>
      </c>
      <c r="D4019" s="62" t="str">
        <f t="shared" si="586"/>
        <v>Только BARRE53Коврики MBX MAT</v>
      </c>
      <c r="E4019" s="92">
        <f>B4019</f>
        <v>53</v>
      </c>
      <c r="F4019" s="21"/>
      <c r="G4019" s="29"/>
    </row>
    <row r="4020" spans="1:7" ht="15.75" thickBot="1" x14ac:dyDescent="0.3">
      <c r="A4020" s="21" t="s">
        <v>67</v>
      </c>
      <c r="B4020" s="22">
        <v>53</v>
      </c>
      <c r="C4020" s="24" t="s">
        <v>88</v>
      </c>
      <c r="D4020" s="62" t="str">
        <f t="shared" si="586"/>
        <v>Только BARRE53Держатели ковриков MBX MAT RACK</v>
      </c>
      <c r="E4020" s="102">
        <v>2</v>
      </c>
      <c r="F4020" s="24"/>
      <c r="G4020" s="33" t="s">
        <v>19</v>
      </c>
    </row>
    <row r="4021" spans="1:7" ht="15.75" thickBot="1" x14ac:dyDescent="0.3">
      <c r="A4021" s="21" t="s">
        <v>67</v>
      </c>
      <c r="B4021" s="22">
        <v>53</v>
      </c>
      <c r="C4021" s="24"/>
      <c r="D4021" s="62" t="str">
        <f t="shared" si="586"/>
        <v>Только BARRE53</v>
      </c>
      <c r="E4021" s="102"/>
      <c r="F4021" s="24"/>
      <c r="G4021" s="33"/>
    </row>
    <row r="4022" spans="1:7" x14ac:dyDescent="0.25">
      <c r="A4022" s="21" t="s">
        <v>67</v>
      </c>
      <c r="B4022" s="22">
        <v>54</v>
      </c>
      <c r="C4022" s="39" t="s">
        <v>71</v>
      </c>
      <c r="D4022" s="62" t="str">
        <f t="shared" si="586"/>
        <v>Только BARRE54Дополнительные весовые диски 1 кг</v>
      </c>
      <c r="E4022" s="92">
        <f>B4022*2</f>
        <v>108</v>
      </c>
      <c r="F4022" s="21"/>
      <c r="G4022" s="183" t="s">
        <v>20</v>
      </c>
    </row>
    <row r="4023" spans="1:7" x14ac:dyDescent="0.25">
      <c r="A4023" s="21" t="s">
        <v>67</v>
      </c>
      <c r="B4023" s="22">
        <v>54</v>
      </c>
      <c r="C4023" s="39" t="s">
        <v>72</v>
      </c>
      <c r="D4023" s="62" t="str">
        <f t="shared" si="586"/>
        <v>Только BARRE54Дополнительные весовые диски 2,5 кг</v>
      </c>
      <c r="E4023" s="92">
        <f>E4022/2</f>
        <v>54</v>
      </c>
      <c r="F4023" s="21"/>
      <c r="G4023" s="184"/>
    </row>
    <row r="4024" spans="1:7" x14ac:dyDescent="0.25">
      <c r="A4024" s="21" t="s">
        <v>67</v>
      </c>
      <c r="B4024" s="22">
        <v>54</v>
      </c>
      <c r="C4024" s="21" t="s">
        <v>74</v>
      </c>
      <c r="D4024" s="62" t="str">
        <f t="shared" si="586"/>
        <v>Только BARRE54Весовые диски 3,7 кг</v>
      </c>
      <c r="E4024" s="92">
        <f>E4023/2</f>
        <v>27</v>
      </c>
      <c r="F4024" s="21"/>
      <c r="G4024" s="184"/>
    </row>
    <row r="4025" spans="1:7" x14ac:dyDescent="0.25">
      <c r="A4025" s="21" t="s">
        <v>67</v>
      </c>
      <c r="B4025" s="22">
        <v>54</v>
      </c>
      <c r="C4025" s="21" t="s">
        <v>78</v>
      </c>
      <c r="D4025" s="62" t="str">
        <f t="shared" si="586"/>
        <v>Только BARRE54Амортизаторы SMARTBAND</v>
      </c>
      <c r="E4025" s="92">
        <f>B4025</f>
        <v>54</v>
      </c>
      <c r="F4025" s="21"/>
      <c r="G4025" s="184"/>
    </row>
    <row r="4026" spans="1:7" x14ac:dyDescent="0.25">
      <c r="A4026" s="21" t="s">
        <v>67</v>
      </c>
      <c r="B4026" s="22">
        <v>54</v>
      </c>
      <c r="C4026" s="21" t="s">
        <v>79</v>
      </c>
      <c r="D4026" s="62" t="str">
        <f t="shared" si="586"/>
        <v>Только BARRE54Амортизаторы SMARTBAND EXTREME</v>
      </c>
      <c r="E4026" s="92">
        <f>E4025*0.2</f>
        <v>10.8</v>
      </c>
      <c r="F4026" s="21"/>
      <c r="G4026" s="184"/>
    </row>
    <row r="4027" spans="1:7" x14ac:dyDescent="0.25">
      <c r="A4027" s="21" t="s">
        <v>67</v>
      </c>
      <c r="B4027" s="22">
        <v>54</v>
      </c>
      <c r="C4027" s="21" t="s">
        <v>77</v>
      </c>
      <c r="D4027" s="62" t="str">
        <f t="shared" si="586"/>
        <v>Только BARRE54Держатели Амортизаторов SMARTBAND RACK</v>
      </c>
      <c r="E4027" s="92">
        <v>7</v>
      </c>
      <c r="F4027" s="21"/>
      <c r="G4027" s="184"/>
    </row>
    <row r="4028" spans="1:7" x14ac:dyDescent="0.25">
      <c r="A4028" s="21" t="s">
        <v>67</v>
      </c>
      <c r="B4028" s="22">
        <v>54</v>
      </c>
      <c r="C4028" s="21" t="s">
        <v>80</v>
      </c>
      <c r="D4028" s="62" t="str">
        <f t="shared" si="586"/>
        <v>Только BARRE54Коврики MBX MAT</v>
      </c>
      <c r="E4028" s="92">
        <f>B4028</f>
        <v>54</v>
      </c>
      <c r="F4028" s="21"/>
      <c r="G4028" s="29"/>
    </row>
    <row r="4029" spans="1:7" ht="15.75" thickBot="1" x14ac:dyDescent="0.3">
      <c r="A4029" s="21" t="s">
        <v>67</v>
      </c>
      <c r="B4029" s="22">
        <v>54</v>
      </c>
      <c r="C4029" s="24" t="s">
        <v>88</v>
      </c>
      <c r="D4029" s="62" t="str">
        <f t="shared" si="586"/>
        <v>Только BARRE54Держатели ковриков MBX MAT RACK</v>
      </c>
      <c r="E4029" s="102">
        <v>2</v>
      </c>
      <c r="F4029" s="24"/>
      <c r="G4029" s="33" t="s">
        <v>19</v>
      </c>
    </row>
    <row r="4030" spans="1:7" ht="15.75" thickBot="1" x14ac:dyDescent="0.3">
      <c r="A4030" s="21" t="s">
        <v>67</v>
      </c>
      <c r="B4030" s="22">
        <v>54</v>
      </c>
      <c r="C4030" s="24"/>
      <c r="D4030" s="62" t="str">
        <f t="shared" si="586"/>
        <v>Только BARRE54</v>
      </c>
      <c r="E4030" s="102"/>
      <c r="F4030" s="24"/>
      <c r="G4030" s="33"/>
    </row>
    <row r="4031" spans="1:7" ht="11.1" customHeight="1" x14ac:dyDescent="0.25">
      <c r="A4031" s="21" t="s">
        <v>67</v>
      </c>
      <c r="B4031" s="22">
        <v>55</v>
      </c>
      <c r="C4031" s="39" t="s">
        <v>71</v>
      </c>
      <c r="D4031" s="62" t="str">
        <f t="shared" si="586"/>
        <v>Только BARRE55Дополнительные весовые диски 1 кг</v>
      </c>
      <c r="E4031" s="92">
        <f>B4031*2</f>
        <v>110</v>
      </c>
      <c r="F4031" s="21"/>
      <c r="G4031" s="183" t="s">
        <v>20</v>
      </c>
    </row>
    <row r="4032" spans="1:7" x14ac:dyDescent="0.25">
      <c r="A4032" s="21" t="s">
        <v>67</v>
      </c>
      <c r="B4032" s="22">
        <v>55</v>
      </c>
      <c r="C4032" s="39" t="s">
        <v>72</v>
      </c>
      <c r="D4032" s="62" t="str">
        <f t="shared" si="586"/>
        <v>Только BARRE55Дополнительные весовые диски 2,5 кг</v>
      </c>
      <c r="E4032" s="92">
        <f>E4031/2</f>
        <v>55</v>
      </c>
      <c r="F4032" s="21"/>
      <c r="G4032" s="184"/>
    </row>
    <row r="4033" spans="1:7" x14ac:dyDescent="0.25">
      <c r="A4033" s="21" t="s">
        <v>67</v>
      </c>
      <c r="B4033" s="22">
        <v>55</v>
      </c>
      <c r="C4033" s="21" t="s">
        <v>74</v>
      </c>
      <c r="D4033" s="62" t="str">
        <f t="shared" si="586"/>
        <v>Только BARRE55Весовые диски 3,7 кг</v>
      </c>
      <c r="E4033" s="92">
        <f>E4032/2</f>
        <v>27.5</v>
      </c>
      <c r="F4033" s="21"/>
      <c r="G4033" s="184"/>
    </row>
    <row r="4034" spans="1:7" x14ac:dyDescent="0.25">
      <c r="A4034" s="21" t="s">
        <v>67</v>
      </c>
      <c r="B4034" s="22">
        <v>55</v>
      </c>
      <c r="C4034" s="21" t="s">
        <v>78</v>
      </c>
      <c r="D4034" s="62" t="str">
        <f t="shared" si="586"/>
        <v>Только BARRE55Амортизаторы SMARTBAND</v>
      </c>
      <c r="E4034" s="92">
        <f>B4034</f>
        <v>55</v>
      </c>
      <c r="F4034" s="21"/>
      <c r="G4034" s="184"/>
    </row>
    <row r="4035" spans="1:7" x14ac:dyDescent="0.25">
      <c r="A4035" s="21" t="s">
        <v>67</v>
      </c>
      <c r="B4035" s="22">
        <v>55</v>
      </c>
      <c r="C4035" s="21" t="s">
        <v>79</v>
      </c>
      <c r="D4035" s="62" t="str">
        <f t="shared" si="586"/>
        <v>Только BARRE55Амортизаторы SMARTBAND EXTREME</v>
      </c>
      <c r="E4035" s="92">
        <f>E4034*0.2</f>
        <v>11</v>
      </c>
      <c r="F4035" s="21"/>
      <c r="G4035" s="184"/>
    </row>
    <row r="4036" spans="1:7" x14ac:dyDescent="0.25">
      <c r="A4036" s="21" t="s">
        <v>67</v>
      </c>
      <c r="B4036" s="22">
        <v>55</v>
      </c>
      <c r="C4036" s="21" t="s">
        <v>77</v>
      </c>
      <c r="D4036" s="62" t="str">
        <f t="shared" si="586"/>
        <v>Только BARRE55Держатели Амортизаторов SMARTBAND RACK</v>
      </c>
      <c r="E4036" s="92">
        <v>7</v>
      </c>
      <c r="F4036" s="21"/>
      <c r="G4036" s="184"/>
    </row>
    <row r="4037" spans="1:7" x14ac:dyDescent="0.25">
      <c r="A4037" s="21" t="s">
        <v>67</v>
      </c>
      <c r="B4037" s="22">
        <v>55</v>
      </c>
      <c r="C4037" s="21" t="s">
        <v>80</v>
      </c>
      <c r="D4037" s="62" t="str">
        <f t="shared" si="586"/>
        <v>Только BARRE55Коврики MBX MAT</v>
      </c>
      <c r="E4037" s="92">
        <f>B4037</f>
        <v>55</v>
      </c>
      <c r="F4037" s="21"/>
      <c r="G4037" s="29"/>
    </row>
    <row r="4038" spans="1:7" ht="15.75" thickBot="1" x14ac:dyDescent="0.3">
      <c r="A4038" s="21" t="s">
        <v>67</v>
      </c>
      <c r="B4038" s="22">
        <v>55</v>
      </c>
      <c r="C4038" s="24" t="s">
        <v>88</v>
      </c>
      <c r="D4038" s="62" t="str">
        <f t="shared" si="586"/>
        <v>Только BARRE55Держатели ковриков MBX MAT RACK</v>
      </c>
      <c r="E4038" s="102">
        <v>2</v>
      </c>
      <c r="F4038" s="24"/>
      <c r="G4038" s="33" t="s">
        <v>19</v>
      </c>
    </row>
    <row r="4039" spans="1:7" ht="15.75" thickBot="1" x14ac:dyDescent="0.3">
      <c r="A4039" s="21" t="s">
        <v>67</v>
      </c>
      <c r="B4039" s="22">
        <v>55</v>
      </c>
      <c r="C4039" s="24"/>
      <c r="D4039" s="62" t="str">
        <f t="shared" si="586"/>
        <v>Только BARRE55</v>
      </c>
      <c r="E4039" s="102"/>
      <c r="F4039" s="24"/>
      <c r="G4039" s="33"/>
    </row>
    <row r="4040" spans="1:7" x14ac:dyDescent="0.25">
      <c r="A4040" s="21" t="s">
        <v>67</v>
      </c>
      <c r="B4040" s="22">
        <v>56</v>
      </c>
      <c r="C4040" s="39" t="s">
        <v>71</v>
      </c>
      <c r="D4040" s="62" t="str">
        <f t="shared" si="586"/>
        <v>Только BARRE56Дополнительные весовые диски 1 кг</v>
      </c>
      <c r="E4040" s="92">
        <f>B4040*2</f>
        <v>112</v>
      </c>
      <c r="F4040" s="21"/>
      <c r="G4040" s="183" t="s">
        <v>20</v>
      </c>
    </row>
    <row r="4041" spans="1:7" x14ac:dyDescent="0.25">
      <c r="A4041" s="21" t="s">
        <v>67</v>
      </c>
      <c r="B4041" s="22">
        <v>56</v>
      </c>
      <c r="C4041" s="39" t="s">
        <v>72</v>
      </c>
      <c r="D4041" s="62" t="str">
        <f t="shared" si="586"/>
        <v>Только BARRE56Дополнительные весовые диски 2,5 кг</v>
      </c>
      <c r="E4041" s="92">
        <f>E4040/2</f>
        <v>56</v>
      </c>
      <c r="F4041" s="21"/>
      <c r="G4041" s="184"/>
    </row>
    <row r="4042" spans="1:7" x14ac:dyDescent="0.25">
      <c r="A4042" s="21" t="s">
        <v>67</v>
      </c>
      <c r="B4042" s="22">
        <v>56</v>
      </c>
      <c r="C4042" s="21" t="s">
        <v>74</v>
      </c>
      <c r="D4042" s="62" t="str">
        <f t="shared" si="586"/>
        <v>Только BARRE56Весовые диски 3,7 кг</v>
      </c>
      <c r="E4042" s="92">
        <f>E4041/2</f>
        <v>28</v>
      </c>
      <c r="F4042" s="21"/>
      <c r="G4042" s="184"/>
    </row>
    <row r="4043" spans="1:7" x14ac:dyDescent="0.25">
      <c r="A4043" s="21" t="s">
        <v>67</v>
      </c>
      <c r="B4043" s="22">
        <v>56</v>
      </c>
      <c r="C4043" s="21" t="s">
        <v>78</v>
      </c>
      <c r="D4043" s="62" t="str">
        <f t="shared" si="586"/>
        <v>Только BARRE56Амортизаторы SMARTBAND</v>
      </c>
      <c r="E4043" s="92">
        <f>B4043</f>
        <v>56</v>
      </c>
      <c r="F4043" s="21"/>
      <c r="G4043" s="184"/>
    </row>
    <row r="4044" spans="1:7" x14ac:dyDescent="0.25">
      <c r="A4044" s="21" t="s">
        <v>67</v>
      </c>
      <c r="B4044" s="22">
        <v>56</v>
      </c>
      <c r="C4044" s="21" t="s">
        <v>79</v>
      </c>
      <c r="D4044" s="62" t="str">
        <f t="shared" si="586"/>
        <v>Только BARRE56Амортизаторы SMARTBAND EXTREME</v>
      </c>
      <c r="E4044" s="92">
        <f>E4043*0.2</f>
        <v>11.200000000000001</v>
      </c>
      <c r="F4044" s="21"/>
      <c r="G4044" s="184"/>
    </row>
    <row r="4045" spans="1:7" x14ac:dyDescent="0.25">
      <c r="A4045" s="21" t="s">
        <v>67</v>
      </c>
      <c r="B4045" s="22">
        <v>56</v>
      </c>
      <c r="C4045" s="21" t="s">
        <v>77</v>
      </c>
      <c r="D4045" s="62" t="str">
        <f t="shared" si="586"/>
        <v>Только BARRE56Держатели Амортизаторов SMARTBAND RACK</v>
      </c>
      <c r="E4045" s="92">
        <v>7</v>
      </c>
      <c r="F4045" s="21"/>
      <c r="G4045" s="184"/>
    </row>
    <row r="4046" spans="1:7" x14ac:dyDescent="0.25">
      <c r="A4046" s="21" t="s">
        <v>67</v>
      </c>
      <c r="B4046" s="22">
        <v>56</v>
      </c>
      <c r="C4046" s="21" t="s">
        <v>80</v>
      </c>
      <c r="D4046" s="62" t="str">
        <f t="shared" si="586"/>
        <v>Только BARRE56Коврики MBX MAT</v>
      </c>
      <c r="E4046" s="92">
        <f>B4046</f>
        <v>56</v>
      </c>
      <c r="F4046" s="21"/>
      <c r="G4046" s="29"/>
    </row>
    <row r="4047" spans="1:7" ht="15.75" thickBot="1" x14ac:dyDescent="0.3">
      <c r="A4047" s="21" t="s">
        <v>67</v>
      </c>
      <c r="B4047" s="22">
        <v>56</v>
      </c>
      <c r="C4047" s="24" t="s">
        <v>88</v>
      </c>
      <c r="D4047" s="62" t="str">
        <f t="shared" si="586"/>
        <v>Только BARRE56Держатели ковриков MBX MAT RACK</v>
      </c>
      <c r="E4047" s="102">
        <v>2</v>
      </c>
      <c r="F4047" s="24"/>
      <c r="G4047" s="33" t="s">
        <v>19</v>
      </c>
    </row>
    <row r="4048" spans="1:7" ht="15.75" thickBot="1" x14ac:dyDescent="0.3">
      <c r="A4048" s="21" t="s">
        <v>67</v>
      </c>
      <c r="B4048" s="22">
        <v>56</v>
      </c>
      <c r="C4048" s="24"/>
      <c r="D4048" s="62" t="str">
        <f t="shared" si="586"/>
        <v>Только BARRE56</v>
      </c>
      <c r="E4048" s="102"/>
      <c r="F4048" s="24"/>
      <c r="G4048" s="33"/>
    </row>
    <row r="4049" spans="1:7" ht="11.1" customHeight="1" x14ac:dyDescent="0.25">
      <c r="A4049" s="21" t="s">
        <v>67</v>
      </c>
      <c r="B4049" s="22">
        <v>57</v>
      </c>
      <c r="C4049" s="39" t="s">
        <v>71</v>
      </c>
      <c r="D4049" s="62" t="str">
        <f t="shared" si="586"/>
        <v>Только BARRE57Дополнительные весовые диски 1 кг</v>
      </c>
      <c r="E4049" s="92">
        <f>B4049*2</f>
        <v>114</v>
      </c>
      <c r="F4049" s="21"/>
      <c r="G4049" s="183" t="s">
        <v>20</v>
      </c>
    </row>
    <row r="4050" spans="1:7" x14ac:dyDescent="0.25">
      <c r="A4050" s="21" t="s">
        <v>67</v>
      </c>
      <c r="B4050" s="22">
        <v>57</v>
      </c>
      <c r="C4050" s="39" t="s">
        <v>72</v>
      </c>
      <c r="D4050" s="62" t="str">
        <f t="shared" si="586"/>
        <v>Только BARRE57Дополнительные весовые диски 2,5 кг</v>
      </c>
      <c r="E4050" s="92">
        <f>E4049/2</f>
        <v>57</v>
      </c>
      <c r="F4050" s="21"/>
      <c r="G4050" s="184"/>
    </row>
    <row r="4051" spans="1:7" x14ac:dyDescent="0.25">
      <c r="A4051" s="21" t="s">
        <v>67</v>
      </c>
      <c r="B4051" s="22">
        <v>57</v>
      </c>
      <c r="C4051" s="21" t="s">
        <v>74</v>
      </c>
      <c r="D4051" s="62" t="str">
        <f t="shared" si="586"/>
        <v>Только BARRE57Весовые диски 3,7 кг</v>
      </c>
      <c r="E4051" s="92">
        <f>E4050/2</f>
        <v>28.5</v>
      </c>
      <c r="F4051" s="21"/>
      <c r="G4051" s="184"/>
    </row>
    <row r="4052" spans="1:7" x14ac:dyDescent="0.25">
      <c r="A4052" s="21" t="s">
        <v>67</v>
      </c>
      <c r="B4052" s="22">
        <v>57</v>
      </c>
      <c r="C4052" s="21" t="s">
        <v>78</v>
      </c>
      <c r="D4052" s="62" t="str">
        <f t="shared" si="586"/>
        <v>Только BARRE57Амортизаторы SMARTBAND</v>
      </c>
      <c r="E4052" s="92">
        <f>B4052</f>
        <v>57</v>
      </c>
      <c r="F4052" s="21"/>
      <c r="G4052" s="184"/>
    </row>
    <row r="4053" spans="1:7" x14ac:dyDescent="0.25">
      <c r="A4053" s="21" t="s">
        <v>67</v>
      </c>
      <c r="B4053" s="22">
        <v>57</v>
      </c>
      <c r="C4053" s="21" t="s">
        <v>79</v>
      </c>
      <c r="D4053" s="62" t="str">
        <f t="shared" si="586"/>
        <v>Только BARRE57Амортизаторы SMARTBAND EXTREME</v>
      </c>
      <c r="E4053" s="92">
        <f>E4052*0.2</f>
        <v>11.4</v>
      </c>
      <c r="F4053" s="21"/>
      <c r="G4053" s="184"/>
    </row>
    <row r="4054" spans="1:7" x14ac:dyDescent="0.25">
      <c r="A4054" s="21" t="s">
        <v>67</v>
      </c>
      <c r="B4054" s="22">
        <v>57</v>
      </c>
      <c r="C4054" s="21" t="s">
        <v>77</v>
      </c>
      <c r="D4054" s="62" t="str">
        <f t="shared" si="586"/>
        <v>Только BARRE57Держатели Амортизаторов SMARTBAND RACK</v>
      </c>
      <c r="E4054" s="92">
        <v>7</v>
      </c>
      <c r="F4054" s="21"/>
      <c r="G4054" s="184"/>
    </row>
    <row r="4055" spans="1:7" x14ac:dyDescent="0.25">
      <c r="A4055" s="21" t="s">
        <v>67</v>
      </c>
      <c r="B4055" s="22">
        <v>57</v>
      </c>
      <c r="C4055" s="21" t="s">
        <v>80</v>
      </c>
      <c r="D4055" s="62" t="str">
        <f t="shared" si="586"/>
        <v>Только BARRE57Коврики MBX MAT</v>
      </c>
      <c r="E4055" s="92">
        <f>B4055</f>
        <v>57</v>
      </c>
      <c r="F4055" s="21"/>
      <c r="G4055" s="29"/>
    </row>
    <row r="4056" spans="1:7" ht="15.75" thickBot="1" x14ac:dyDescent="0.3">
      <c r="A4056" s="21" t="s">
        <v>67</v>
      </c>
      <c r="B4056" s="22">
        <v>57</v>
      </c>
      <c r="C4056" s="24" t="s">
        <v>88</v>
      </c>
      <c r="D4056" s="62" t="str">
        <f t="shared" si="586"/>
        <v>Только BARRE57Держатели ковриков MBX MAT RACK</v>
      </c>
      <c r="E4056" s="102">
        <v>2</v>
      </c>
      <c r="F4056" s="24"/>
      <c r="G4056" s="33" t="s">
        <v>19</v>
      </c>
    </row>
    <row r="4057" spans="1:7" ht="15.75" thickBot="1" x14ac:dyDescent="0.3">
      <c r="A4057" s="21" t="s">
        <v>67</v>
      </c>
      <c r="B4057" s="22">
        <v>57</v>
      </c>
      <c r="C4057" s="24"/>
      <c r="D4057" s="62" t="str">
        <f t="shared" si="586"/>
        <v>Только BARRE57</v>
      </c>
      <c r="E4057" s="102"/>
      <c r="F4057" s="24"/>
      <c r="G4057" s="33"/>
    </row>
    <row r="4058" spans="1:7" x14ac:dyDescent="0.25">
      <c r="A4058" s="21" t="s">
        <v>67</v>
      </c>
      <c r="B4058" s="22">
        <v>58</v>
      </c>
      <c r="C4058" s="39" t="s">
        <v>71</v>
      </c>
      <c r="D4058" s="62" t="str">
        <f t="shared" si="586"/>
        <v>Только BARRE58Дополнительные весовые диски 1 кг</v>
      </c>
      <c r="E4058" s="92">
        <f>B4058*2</f>
        <v>116</v>
      </c>
      <c r="F4058" s="21"/>
      <c r="G4058" s="183" t="s">
        <v>20</v>
      </c>
    </row>
    <row r="4059" spans="1:7" x14ac:dyDescent="0.25">
      <c r="A4059" s="21" t="s">
        <v>67</v>
      </c>
      <c r="B4059" s="22">
        <v>58</v>
      </c>
      <c r="C4059" s="39" t="s">
        <v>72</v>
      </c>
      <c r="D4059" s="62" t="str">
        <f t="shared" si="586"/>
        <v>Только BARRE58Дополнительные весовые диски 2,5 кг</v>
      </c>
      <c r="E4059" s="92">
        <f>E4058/2</f>
        <v>58</v>
      </c>
      <c r="F4059" s="21"/>
      <c r="G4059" s="184"/>
    </row>
    <row r="4060" spans="1:7" x14ac:dyDescent="0.25">
      <c r="A4060" s="21" t="s">
        <v>67</v>
      </c>
      <c r="B4060" s="22">
        <v>58</v>
      </c>
      <c r="C4060" s="21" t="s">
        <v>74</v>
      </c>
      <c r="D4060" s="62" t="str">
        <f t="shared" si="586"/>
        <v>Только BARRE58Весовые диски 3,7 кг</v>
      </c>
      <c r="E4060" s="92">
        <f>E4059/2</f>
        <v>29</v>
      </c>
      <c r="F4060" s="21"/>
      <c r="G4060" s="184"/>
    </row>
    <row r="4061" spans="1:7" x14ac:dyDescent="0.25">
      <c r="A4061" s="21" t="s">
        <v>67</v>
      </c>
      <c r="B4061" s="22">
        <v>58</v>
      </c>
      <c r="C4061" s="21" t="s">
        <v>78</v>
      </c>
      <c r="D4061" s="62" t="str">
        <f t="shared" si="586"/>
        <v>Только BARRE58Амортизаторы SMARTBAND</v>
      </c>
      <c r="E4061" s="92">
        <f>B4061</f>
        <v>58</v>
      </c>
      <c r="F4061" s="21"/>
      <c r="G4061" s="184"/>
    </row>
    <row r="4062" spans="1:7" x14ac:dyDescent="0.25">
      <c r="A4062" s="21" t="s">
        <v>67</v>
      </c>
      <c r="B4062" s="22">
        <v>58</v>
      </c>
      <c r="C4062" s="21" t="s">
        <v>79</v>
      </c>
      <c r="D4062" s="62" t="str">
        <f t="shared" si="586"/>
        <v>Только BARRE58Амортизаторы SMARTBAND EXTREME</v>
      </c>
      <c r="E4062" s="92">
        <f>E4061*0.2</f>
        <v>11.600000000000001</v>
      </c>
      <c r="F4062" s="21"/>
      <c r="G4062" s="184"/>
    </row>
    <row r="4063" spans="1:7" x14ac:dyDescent="0.25">
      <c r="A4063" s="21" t="s">
        <v>67</v>
      </c>
      <c r="B4063" s="22">
        <v>58</v>
      </c>
      <c r="C4063" s="21" t="s">
        <v>77</v>
      </c>
      <c r="D4063" s="62" t="str">
        <f t="shared" si="586"/>
        <v>Только BARRE58Держатели Амортизаторов SMARTBAND RACK</v>
      </c>
      <c r="E4063" s="92">
        <v>7</v>
      </c>
      <c r="F4063" s="21"/>
      <c r="G4063" s="184"/>
    </row>
    <row r="4064" spans="1:7" x14ac:dyDescent="0.25">
      <c r="A4064" s="21" t="s">
        <v>67</v>
      </c>
      <c r="B4064" s="22">
        <v>58</v>
      </c>
      <c r="C4064" s="21" t="s">
        <v>80</v>
      </c>
      <c r="D4064" s="62" t="str">
        <f t="shared" si="586"/>
        <v>Только BARRE58Коврики MBX MAT</v>
      </c>
      <c r="E4064" s="92">
        <f>B4064</f>
        <v>58</v>
      </c>
      <c r="F4064" s="21"/>
      <c r="G4064" s="29"/>
    </row>
    <row r="4065" spans="1:7" ht="15.75" thickBot="1" x14ac:dyDescent="0.3">
      <c r="A4065" s="21" t="s">
        <v>67</v>
      </c>
      <c r="B4065" s="22">
        <v>58</v>
      </c>
      <c r="C4065" s="24" t="s">
        <v>88</v>
      </c>
      <c r="D4065" s="62" t="str">
        <f t="shared" si="586"/>
        <v>Только BARRE58Держатели ковриков MBX MAT RACK</v>
      </c>
      <c r="E4065" s="102">
        <v>2</v>
      </c>
      <c r="F4065" s="24"/>
      <c r="G4065" s="33" t="s">
        <v>19</v>
      </c>
    </row>
    <row r="4066" spans="1:7" ht="15.75" thickBot="1" x14ac:dyDescent="0.3">
      <c r="A4066" s="21" t="s">
        <v>67</v>
      </c>
      <c r="B4066" s="22">
        <v>58</v>
      </c>
      <c r="C4066" s="24"/>
      <c r="D4066" s="62" t="str">
        <f t="shared" si="586"/>
        <v>Только BARRE58</v>
      </c>
      <c r="E4066" s="102"/>
      <c r="F4066" s="24"/>
      <c r="G4066" s="33"/>
    </row>
    <row r="4067" spans="1:7" ht="11.1" customHeight="1" x14ac:dyDescent="0.25">
      <c r="A4067" s="21" t="s">
        <v>67</v>
      </c>
      <c r="B4067" s="22">
        <v>59</v>
      </c>
      <c r="C4067" s="39" t="s">
        <v>71</v>
      </c>
      <c r="D4067" s="62" t="str">
        <f t="shared" si="586"/>
        <v>Только BARRE59Дополнительные весовые диски 1 кг</v>
      </c>
      <c r="E4067" s="92">
        <f>B4067*2</f>
        <v>118</v>
      </c>
      <c r="F4067" s="21"/>
      <c r="G4067" s="183" t="s">
        <v>20</v>
      </c>
    </row>
    <row r="4068" spans="1:7" x14ac:dyDescent="0.25">
      <c r="A4068" s="21" t="s">
        <v>67</v>
      </c>
      <c r="B4068" s="22">
        <v>59</v>
      </c>
      <c r="C4068" s="39" t="s">
        <v>72</v>
      </c>
      <c r="D4068" s="62" t="str">
        <f t="shared" si="586"/>
        <v>Только BARRE59Дополнительные весовые диски 2,5 кг</v>
      </c>
      <c r="E4068" s="92">
        <f>E4067/2</f>
        <v>59</v>
      </c>
      <c r="F4068" s="21"/>
      <c r="G4068" s="184"/>
    </row>
    <row r="4069" spans="1:7" x14ac:dyDescent="0.25">
      <c r="A4069" s="21" t="s">
        <v>67</v>
      </c>
      <c r="B4069" s="22">
        <v>59</v>
      </c>
      <c r="C4069" s="21" t="s">
        <v>74</v>
      </c>
      <c r="D4069" s="62" t="str">
        <f t="shared" si="586"/>
        <v>Только BARRE59Весовые диски 3,7 кг</v>
      </c>
      <c r="E4069" s="92">
        <f>E4068/2</f>
        <v>29.5</v>
      </c>
      <c r="F4069" s="21"/>
      <c r="G4069" s="184"/>
    </row>
    <row r="4070" spans="1:7" x14ac:dyDescent="0.25">
      <c r="A4070" s="21" t="s">
        <v>67</v>
      </c>
      <c r="B4070" s="22">
        <v>59</v>
      </c>
      <c r="C4070" s="21" t="s">
        <v>78</v>
      </c>
      <c r="D4070" s="62" t="str">
        <f t="shared" si="586"/>
        <v>Только BARRE59Амортизаторы SMARTBAND</v>
      </c>
      <c r="E4070" s="92">
        <f>B4070</f>
        <v>59</v>
      </c>
      <c r="F4070" s="21"/>
      <c r="G4070" s="184"/>
    </row>
    <row r="4071" spans="1:7" x14ac:dyDescent="0.25">
      <c r="A4071" s="21" t="s">
        <v>67</v>
      </c>
      <c r="B4071" s="22">
        <v>59</v>
      </c>
      <c r="C4071" s="21" t="s">
        <v>79</v>
      </c>
      <c r="D4071" s="62" t="str">
        <f t="shared" si="586"/>
        <v>Только BARRE59Амортизаторы SMARTBAND EXTREME</v>
      </c>
      <c r="E4071" s="92">
        <v>11</v>
      </c>
      <c r="F4071" s="21"/>
      <c r="G4071" s="184"/>
    </row>
    <row r="4072" spans="1:7" x14ac:dyDescent="0.25">
      <c r="A4072" s="21" t="s">
        <v>67</v>
      </c>
      <c r="B4072" s="22">
        <v>59</v>
      </c>
      <c r="C4072" s="21" t="s">
        <v>77</v>
      </c>
      <c r="D4072" s="62" t="str">
        <f t="shared" si="586"/>
        <v>Только BARRE59Держатели Амортизаторов SMARTBAND RACK</v>
      </c>
      <c r="E4072" s="92">
        <v>7</v>
      </c>
      <c r="F4072" s="21"/>
      <c r="G4072" s="184"/>
    </row>
    <row r="4073" spans="1:7" x14ac:dyDescent="0.25">
      <c r="A4073" s="21" t="s">
        <v>67</v>
      </c>
      <c r="B4073" s="22">
        <v>59</v>
      </c>
      <c r="C4073" s="21" t="s">
        <v>80</v>
      </c>
      <c r="D4073" s="62" t="str">
        <f t="shared" si="586"/>
        <v>Только BARRE59Коврики MBX MAT</v>
      </c>
      <c r="E4073" s="92">
        <f>B4073</f>
        <v>59</v>
      </c>
      <c r="F4073" s="21"/>
      <c r="G4073" s="29"/>
    </row>
    <row r="4074" spans="1:7" ht="15.75" thickBot="1" x14ac:dyDescent="0.3">
      <c r="A4074" s="21" t="s">
        <v>67</v>
      </c>
      <c r="B4074" s="22">
        <v>59</v>
      </c>
      <c r="C4074" s="24" t="s">
        <v>88</v>
      </c>
      <c r="D4074" s="62" t="str">
        <f t="shared" si="586"/>
        <v>Только BARRE59Держатели ковриков MBX MAT RACK</v>
      </c>
      <c r="E4074" s="102">
        <v>2</v>
      </c>
      <c r="F4074" s="24"/>
      <c r="G4074" s="33" t="s">
        <v>19</v>
      </c>
    </row>
    <row r="4075" spans="1:7" ht="15.75" thickBot="1" x14ac:dyDescent="0.3">
      <c r="A4075" s="21" t="s">
        <v>67</v>
      </c>
      <c r="B4075" s="22">
        <v>59</v>
      </c>
      <c r="C4075" s="24"/>
      <c r="D4075" s="62" t="str">
        <f t="shared" si="586"/>
        <v>Только BARRE59</v>
      </c>
      <c r="E4075" s="102"/>
      <c r="F4075" s="24"/>
      <c r="G4075" s="33"/>
    </row>
    <row r="4076" spans="1:7" x14ac:dyDescent="0.25">
      <c r="A4076" s="21" t="s">
        <v>67</v>
      </c>
      <c r="B4076" s="22">
        <v>60</v>
      </c>
      <c r="C4076" s="39" t="s">
        <v>71</v>
      </c>
      <c r="D4076" s="62" t="str">
        <f t="shared" si="586"/>
        <v>Только BARRE60Дополнительные весовые диски 1 кг</v>
      </c>
      <c r="E4076" s="92">
        <f>B4076*2</f>
        <v>120</v>
      </c>
      <c r="F4076" s="21"/>
      <c r="G4076" s="183" t="s">
        <v>20</v>
      </c>
    </row>
    <row r="4077" spans="1:7" x14ac:dyDescent="0.25">
      <c r="A4077" s="21" t="s">
        <v>67</v>
      </c>
      <c r="B4077" s="22">
        <v>60</v>
      </c>
      <c r="C4077" s="39" t="s">
        <v>72</v>
      </c>
      <c r="D4077" s="62" t="str">
        <f t="shared" si="586"/>
        <v>Только BARRE60Дополнительные весовые диски 2,5 кг</v>
      </c>
      <c r="E4077" s="92">
        <f>E4076/2</f>
        <v>60</v>
      </c>
      <c r="F4077" s="21"/>
      <c r="G4077" s="184"/>
    </row>
    <row r="4078" spans="1:7" x14ac:dyDescent="0.25">
      <c r="A4078" s="21" t="s">
        <v>67</v>
      </c>
      <c r="B4078" s="22">
        <v>60</v>
      </c>
      <c r="C4078" s="21" t="s">
        <v>74</v>
      </c>
      <c r="D4078" s="62" t="str">
        <f t="shared" si="586"/>
        <v>Только BARRE60Весовые диски 3,7 кг</v>
      </c>
      <c r="E4078" s="92">
        <f>E4077/2</f>
        <v>30</v>
      </c>
      <c r="F4078" s="21"/>
      <c r="G4078" s="184"/>
    </row>
    <row r="4079" spans="1:7" x14ac:dyDescent="0.25">
      <c r="A4079" s="21" t="s">
        <v>67</v>
      </c>
      <c r="B4079" s="22">
        <v>60</v>
      </c>
      <c r="C4079" s="21" t="s">
        <v>78</v>
      </c>
      <c r="D4079" s="62" t="str">
        <f t="shared" si="586"/>
        <v>Только BARRE60Амортизаторы SMARTBAND</v>
      </c>
      <c r="E4079" s="92">
        <f>B4079</f>
        <v>60</v>
      </c>
      <c r="F4079" s="21"/>
      <c r="G4079" s="184"/>
    </row>
    <row r="4080" spans="1:7" x14ac:dyDescent="0.25">
      <c r="A4080" s="21" t="s">
        <v>67</v>
      </c>
      <c r="B4080" s="22">
        <v>60</v>
      </c>
      <c r="C4080" s="21" t="s">
        <v>79</v>
      </c>
      <c r="D4080" s="62" t="str">
        <f t="shared" ref="D4080:D4143" si="587">A4080&amp;B4080&amp;C4080</f>
        <v>Только BARRE60Амортизаторы SMARTBAND EXTREME</v>
      </c>
      <c r="E4080" s="92">
        <v>10</v>
      </c>
      <c r="F4080" s="21"/>
      <c r="G4080" s="184"/>
    </row>
    <row r="4081" spans="1:7" x14ac:dyDescent="0.25">
      <c r="A4081" s="21" t="s">
        <v>67</v>
      </c>
      <c r="B4081" s="22">
        <v>60</v>
      </c>
      <c r="C4081" s="21" t="s">
        <v>77</v>
      </c>
      <c r="D4081" s="62" t="str">
        <f t="shared" si="587"/>
        <v>Только BARRE60Держатели Амортизаторов SMARTBAND RACK</v>
      </c>
      <c r="E4081" s="92">
        <v>7</v>
      </c>
      <c r="F4081" s="21"/>
      <c r="G4081" s="184"/>
    </row>
    <row r="4082" spans="1:7" x14ac:dyDescent="0.25">
      <c r="A4082" s="21" t="s">
        <v>67</v>
      </c>
      <c r="B4082" s="22">
        <v>60</v>
      </c>
      <c r="C4082" s="21" t="s">
        <v>80</v>
      </c>
      <c r="D4082" s="62" t="str">
        <f t="shared" si="587"/>
        <v>Только BARRE60Коврики MBX MAT</v>
      </c>
      <c r="E4082" s="92">
        <f>B4082</f>
        <v>60</v>
      </c>
      <c r="F4082" s="21"/>
      <c r="G4082" s="29"/>
    </row>
    <row r="4083" spans="1:7" ht="15.75" thickBot="1" x14ac:dyDescent="0.3">
      <c r="A4083" s="21" t="s">
        <v>67</v>
      </c>
      <c r="B4083" s="22">
        <v>60</v>
      </c>
      <c r="C4083" s="24" t="s">
        <v>88</v>
      </c>
      <c r="D4083" s="62" t="str">
        <f t="shared" si="587"/>
        <v>Только BARRE60Держатели ковриков MBX MAT RACK</v>
      </c>
      <c r="E4083" s="102">
        <v>2</v>
      </c>
      <c r="F4083" s="24"/>
      <c r="G4083" s="33" t="s">
        <v>19</v>
      </c>
    </row>
    <row r="4084" spans="1:7" ht="15.75" thickBot="1" x14ac:dyDescent="0.3">
      <c r="A4084" s="21" t="s">
        <v>67</v>
      </c>
      <c r="B4084" s="22">
        <v>60</v>
      </c>
      <c r="C4084" s="24"/>
      <c r="D4084" s="62" t="str">
        <f t="shared" si="587"/>
        <v>Только BARRE60</v>
      </c>
      <c r="E4084" s="102"/>
      <c r="F4084" s="24"/>
      <c r="G4084" s="33"/>
    </row>
    <row r="4085" spans="1:7" ht="15" customHeight="1" x14ac:dyDescent="0.25">
      <c r="A4085" s="19" t="s">
        <v>68</v>
      </c>
      <c r="B4085" s="22">
        <v>37</v>
      </c>
      <c r="C4085" s="39" t="s">
        <v>71</v>
      </c>
      <c r="D4085" s="62" t="str">
        <f t="shared" si="587"/>
        <v>Только TONE37Дополнительные весовые диски 1 кг</v>
      </c>
      <c r="E4085" s="21">
        <f>B4085*2</f>
        <v>74</v>
      </c>
      <c r="F4085" s="21"/>
      <c r="G4085" s="109" t="s">
        <v>21</v>
      </c>
    </row>
    <row r="4086" spans="1:7" x14ac:dyDescent="0.25">
      <c r="A4086" s="19" t="s">
        <v>68</v>
      </c>
      <c r="B4086" s="22">
        <v>37</v>
      </c>
      <c r="C4086" s="39" t="s">
        <v>72</v>
      </c>
      <c r="D4086" s="62" t="str">
        <f t="shared" si="587"/>
        <v>Только TONE37Дополнительные весовые диски 2,5 кг</v>
      </c>
      <c r="E4086" s="21">
        <f>B4086</f>
        <v>37</v>
      </c>
      <c r="F4086" s="21"/>
      <c r="G4086" s="110"/>
    </row>
    <row r="4087" spans="1:7" x14ac:dyDescent="0.25">
      <c r="A4087" s="19" t="s">
        <v>68</v>
      </c>
      <c r="B4087" s="22">
        <v>37</v>
      </c>
      <c r="C4087" s="39" t="s">
        <v>74</v>
      </c>
      <c r="D4087" s="62" t="str">
        <f t="shared" si="587"/>
        <v>Только TONE37Весовые диски 3,7 кг</v>
      </c>
      <c r="E4087" s="21">
        <f>E4086/2</f>
        <v>18.5</v>
      </c>
      <c r="F4087" s="21"/>
      <c r="G4087" s="110"/>
    </row>
    <row r="4088" spans="1:7" x14ac:dyDescent="0.25">
      <c r="A4088" s="19" t="s">
        <v>68</v>
      </c>
      <c r="B4088" s="22">
        <v>37</v>
      </c>
      <c r="C4088" s="39" t="s">
        <v>73</v>
      </c>
      <c r="D4088" s="62" t="str">
        <f t="shared" si="587"/>
        <v>Только TONE37Дополнительные весовые диски 5 кг</v>
      </c>
      <c r="E4088" s="21">
        <f>B4088/3</f>
        <v>12.333333333333334</v>
      </c>
      <c r="F4088" s="21"/>
      <c r="G4088" s="110"/>
    </row>
    <row r="4089" spans="1:7" x14ac:dyDescent="0.25">
      <c r="A4089" s="19" t="s">
        <v>68</v>
      </c>
      <c r="B4089" s="22">
        <v>37</v>
      </c>
      <c r="C4089" s="21" t="s">
        <v>78</v>
      </c>
      <c r="D4089" s="62" t="str">
        <f t="shared" si="587"/>
        <v>Только TONE37Амортизаторы SMARTBAND</v>
      </c>
      <c r="E4089" s="21">
        <f>B4089</f>
        <v>37</v>
      </c>
      <c r="F4089" s="21"/>
      <c r="G4089" s="110"/>
    </row>
    <row r="4090" spans="1:7" x14ac:dyDescent="0.25">
      <c r="A4090" s="19" t="s">
        <v>68</v>
      </c>
      <c r="B4090" s="22">
        <v>37</v>
      </c>
      <c r="C4090" s="21" t="s">
        <v>79</v>
      </c>
      <c r="D4090" s="62" t="str">
        <f t="shared" si="587"/>
        <v>Только TONE37Амортизаторы SMARTBAND EXTREME</v>
      </c>
      <c r="E4090" s="21">
        <f>E4089*0.2</f>
        <v>7.4</v>
      </c>
      <c r="F4090" s="21"/>
      <c r="G4090" s="110"/>
    </row>
    <row r="4091" spans="1:7" x14ac:dyDescent="0.25">
      <c r="A4091" s="19" t="s">
        <v>68</v>
      </c>
      <c r="B4091" s="22">
        <v>37</v>
      </c>
      <c r="C4091" s="21" t="s">
        <v>77</v>
      </c>
      <c r="D4091" s="62" t="str">
        <f t="shared" si="587"/>
        <v>Только TONE37Держатели Амортизаторов SMARTBAND RACK</v>
      </c>
      <c r="E4091" s="21">
        <v>5</v>
      </c>
      <c r="F4091" s="21"/>
      <c r="G4091" s="110"/>
    </row>
    <row r="4092" spans="1:7" x14ac:dyDescent="0.25">
      <c r="A4092" s="19" t="s">
        <v>68</v>
      </c>
      <c r="B4092" s="22">
        <v>37</v>
      </c>
      <c r="C4092" s="21" t="s">
        <v>80</v>
      </c>
      <c r="D4092" s="62" t="str">
        <f t="shared" si="587"/>
        <v>Только TONE37Коврики MBX MAT</v>
      </c>
      <c r="E4092" s="21">
        <f>B4092</f>
        <v>37</v>
      </c>
      <c r="F4092" s="21"/>
      <c r="G4092" s="29"/>
    </row>
    <row r="4093" spans="1:7" ht="15.75" thickBot="1" x14ac:dyDescent="0.3">
      <c r="A4093" s="19" t="s">
        <v>68</v>
      </c>
      <c r="B4093" s="22">
        <v>37</v>
      </c>
      <c r="C4093" s="24" t="s">
        <v>88</v>
      </c>
      <c r="D4093" s="62" t="str">
        <f t="shared" si="587"/>
        <v>Только TONE37Держатели ковриков MBX MAT RACK</v>
      </c>
      <c r="E4093" s="24">
        <v>1</v>
      </c>
      <c r="F4093" s="24"/>
      <c r="G4093" s="33" t="s">
        <v>19</v>
      </c>
    </row>
    <row r="4094" spans="1:7" ht="15.75" thickBot="1" x14ac:dyDescent="0.3">
      <c r="A4094" s="19" t="s">
        <v>68</v>
      </c>
      <c r="B4094" s="22">
        <v>38</v>
      </c>
      <c r="C4094" s="21"/>
      <c r="D4094" s="62" t="str">
        <f t="shared" si="587"/>
        <v>Только TONE38</v>
      </c>
      <c r="E4094" s="21"/>
      <c r="F4094" s="21"/>
      <c r="G4094" s="29"/>
    </row>
    <row r="4095" spans="1:7" ht="14.65" customHeight="1" x14ac:dyDescent="0.25">
      <c r="A4095" s="19" t="s">
        <v>68</v>
      </c>
      <c r="B4095" s="22">
        <v>38</v>
      </c>
      <c r="C4095" s="39" t="s">
        <v>71</v>
      </c>
      <c r="D4095" s="62" t="str">
        <f t="shared" si="587"/>
        <v>Только TONE38Дополнительные весовые диски 1 кг</v>
      </c>
      <c r="E4095" s="21">
        <f>B4095*2</f>
        <v>76</v>
      </c>
      <c r="F4095" s="21"/>
      <c r="G4095" s="109" t="s">
        <v>21</v>
      </c>
    </row>
    <row r="4096" spans="1:7" x14ac:dyDescent="0.25">
      <c r="A4096" s="19" t="s">
        <v>68</v>
      </c>
      <c r="B4096" s="22">
        <v>38</v>
      </c>
      <c r="C4096" s="39" t="s">
        <v>72</v>
      </c>
      <c r="D4096" s="62" t="str">
        <f t="shared" si="587"/>
        <v>Только TONE38Дополнительные весовые диски 2,5 кг</v>
      </c>
      <c r="E4096" s="21">
        <f>B4096</f>
        <v>38</v>
      </c>
      <c r="F4096" s="21"/>
      <c r="G4096" s="110"/>
    </row>
    <row r="4097" spans="1:7" x14ac:dyDescent="0.25">
      <c r="A4097" s="19" t="s">
        <v>68</v>
      </c>
      <c r="B4097" s="22">
        <v>38</v>
      </c>
      <c r="C4097" s="39" t="s">
        <v>74</v>
      </c>
      <c r="D4097" s="62" t="str">
        <f t="shared" si="587"/>
        <v>Только TONE38Весовые диски 3,7 кг</v>
      </c>
      <c r="E4097" s="21">
        <f>E4096/2</f>
        <v>19</v>
      </c>
      <c r="F4097" s="21"/>
      <c r="G4097" s="110"/>
    </row>
    <row r="4098" spans="1:7" x14ac:dyDescent="0.25">
      <c r="A4098" s="19" t="s">
        <v>68</v>
      </c>
      <c r="B4098" s="22">
        <v>38</v>
      </c>
      <c r="C4098" s="39" t="s">
        <v>73</v>
      </c>
      <c r="D4098" s="62" t="str">
        <f t="shared" si="587"/>
        <v>Только TONE38Дополнительные весовые диски 5 кг</v>
      </c>
      <c r="E4098" s="21">
        <f>B4098/3</f>
        <v>12.666666666666666</v>
      </c>
      <c r="F4098" s="21"/>
      <c r="G4098" s="110"/>
    </row>
    <row r="4099" spans="1:7" x14ac:dyDescent="0.25">
      <c r="A4099" s="19" t="s">
        <v>68</v>
      </c>
      <c r="B4099" s="22">
        <v>38</v>
      </c>
      <c r="C4099" s="21" t="s">
        <v>78</v>
      </c>
      <c r="D4099" s="62" t="str">
        <f t="shared" si="587"/>
        <v>Только TONE38Амортизаторы SMARTBAND</v>
      </c>
      <c r="E4099" s="21">
        <f>B4099</f>
        <v>38</v>
      </c>
      <c r="F4099" s="21"/>
      <c r="G4099" s="110"/>
    </row>
    <row r="4100" spans="1:7" x14ac:dyDescent="0.25">
      <c r="A4100" s="19" t="s">
        <v>68</v>
      </c>
      <c r="B4100" s="22">
        <v>38</v>
      </c>
      <c r="C4100" s="21" t="s">
        <v>79</v>
      </c>
      <c r="D4100" s="62" t="str">
        <f t="shared" si="587"/>
        <v>Только TONE38Амортизаторы SMARTBAND EXTREME</v>
      </c>
      <c r="E4100" s="21">
        <f>E4099*0.2</f>
        <v>7.6000000000000005</v>
      </c>
      <c r="F4100" s="21"/>
      <c r="G4100" s="110"/>
    </row>
    <row r="4101" spans="1:7" x14ac:dyDescent="0.25">
      <c r="A4101" s="19" t="s">
        <v>68</v>
      </c>
      <c r="B4101" s="22">
        <v>38</v>
      </c>
      <c r="C4101" s="21" t="s">
        <v>77</v>
      </c>
      <c r="D4101" s="62" t="str">
        <f t="shared" si="587"/>
        <v>Только TONE38Держатели Амортизаторов SMARTBAND RACK</v>
      </c>
      <c r="E4101" s="21">
        <v>5</v>
      </c>
      <c r="F4101" s="21"/>
      <c r="G4101" s="110"/>
    </row>
    <row r="4102" spans="1:7" x14ac:dyDescent="0.25">
      <c r="A4102" s="19" t="s">
        <v>68</v>
      </c>
      <c r="B4102" s="22">
        <v>38</v>
      </c>
      <c r="C4102" s="21" t="s">
        <v>80</v>
      </c>
      <c r="D4102" s="62" t="str">
        <f t="shared" si="587"/>
        <v>Только TONE38Коврики MBX MAT</v>
      </c>
      <c r="E4102" s="21">
        <f>B4102</f>
        <v>38</v>
      </c>
      <c r="F4102" s="21"/>
      <c r="G4102" s="29"/>
    </row>
    <row r="4103" spans="1:7" ht="15.75" thickBot="1" x14ac:dyDescent="0.3">
      <c r="A4103" s="19" t="s">
        <v>68</v>
      </c>
      <c r="B4103" s="22">
        <v>38</v>
      </c>
      <c r="C4103" s="24" t="s">
        <v>88</v>
      </c>
      <c r="D4103" s="62" t="str">
        <f t="shared" si="587"/>
        <v>Только TONE38Держатели ковриков MBX MAT RACK</v>
      </c>
      <c r="E4103" s="24">
        <v>1</v>
      </c>
      <c r="F4103" s="24"/>
      <c r="G4103" s="33" t="s">
        <v>19</v>
      </c>
    </row>
    <row r="4104" spans="1:7" ht="15.75" thickBot="1" x14ac:dyDescent="0.3">
      <c r="A4104" s="19" t="s">
        <v>68</v>
      </c>
      <c r="B4104" s="22">
        <v>38</v>
      </c>
      <c r="C4104" s="21"/>
      <c r="D4104" s="62" t="str">
        <f t="shared" si="587"/>
        <v>Только TONE38</v>
      </c>
      <c r="E4104" s="21"/>
      <c r="F4104" s="21"/>
      <c r="G4104" s="29"/>
    </row>
    <row r="4105" spans="1:7" ht="14.65" customHeight="1" x14ac:dyDescent="0.25">
      <c r="A4105" s="19" t="s">
        <v>68</v>
      </c>
      <c r="B4105" s="22">
        <v>39</v>
      </c>
      <c r="C4105" s="39" t="s">
        <v>71</v>
      </c>
      <c r="D4105" s="62" t="str">
        <f t="shared" si="587"/>
        <v>Только TONE39Дополнительные весовые диски 1 кг</v>
      </c>
      <c r="E4105" s="21">
        <f>B4105*2</f>
        <v>78</v>
      </c>
      <c r="F4105" s="21"/>
      <c r="G4105" s="109" t="s">
        <v>21</v>
      </c>
    </row>
    <row r="4106" spans="1:7" x14ac:dyDescent="0.25">
      <c r="A4106" s="19" t="s">
        <v>68</v>
      </c>
      <c r="B4106" s="22">
        <v>39</v>
      </c>
      <c r="C4106" s="39" t="s">
        <v>72</v>
      </c>
      <c r="D4106" s="62" t="str">
        <f t="shared" si="587"/>
        <v>Только TONE39Дополнительные весовые диски 2,5 кг</v>
      </c>
      <c r="E4106" s="21">
        <f>B4106</f>
        <v>39</v>
      </c>
      <c r="F4106" s="21"/>
      <c r="G4106" s="110"/>
    </row>
    <row r="4107" spans="1:7" x14ac:dyDescent="0.25">
      <c r="A4107" s="19" t="s">
        <v>68</v>
      </c>
      <c r="B4107" s="22">
        <v>39</v>
      </c>
      <c r="C4107" s="39" t="s">
        <v>74</v>
      </c>
      <c r="D4107" s="62" t="str">
        <f t="shared" si="587"/>
        <v>Только TONE39Весовые диски 3,7 кг</v>
      </c>
      <c r="E4107" s="21">
        <f>E4106/2</f>
        <v>19.5</v>
      </c>
      <c r="F4107" s="21"/>
      <c r="G4107" s="110"/>
    </row>
    <row r="4108" spans="1:7" x14ac:dyDescent="0.25">
      <c r="A4108" s="19" t="s">
        <v>68</v>
      </c>
      <c r="B4108" s="22">
        <v>39</v>
      </c>
      <c r="C4108" s="39" t="s">
        <v>73</v>
      </c>
      <c r="D4108" s="62" t="str">
        <f t="shared" si="587"/>
        <v>Только TONE39Дополнительные весовые диски 5 кг</v>
      </c>
      <c r="E4108" s="21">
        <f>B4108/3</f>
        <v>13</v>
      </c>
      <c r="F4108" s="21"/>
      <c r="G4108" s="110"/>
    </row>
    <row r="4109" spans="1:7" x14ac:dyDescent="0.25">
      <c r="A4109" s="19" t="s">
        <v>68</v>
      </c>
      <c r="B4109" s="22">
        <v>39</v>
      </c>
      <c r="C4109" s="21" t="s">
        <v>78</v>
      </c>
      <c r="D4109" s="62" t="str">
        <f t="shared" si="587"/>
        <v>Только TONE39Амортизаторы SMARTBAND</v>
      </c>
      <c r="E4109" s="21">
        <f>B4109</f>
        <v>39</v>
      </c>
      <c r="F4109" s="21"/>
      <c r="G4109" s="110"/>
    </row>
    <row r="4110" spans="1:7" x14ac:dyDescent="0.25">
      <c r="A4110" s="19" t="s">
        <v>68</v>
      </c>
      <c r="B4110" s="22">
        <v>39</v>
      </c>
      <c r="C4110" s="21" t="s">
        <v>79</v>
      </c>
      <c r="D4110" s="62" t="str">
        <f t="shared" si="587"/>
        <v>Только TONE39Амортизаторы SMARTBAND EXTREME</v>
      </c>
      <c r="E4110" s="21">
        <f>E4109*0.2</f>
        <v>7.8000000000000007</v>
      </c>
      <c r="F4110" s="21"/>
      <c r="G4110" s="110"/>
    </row>
    <row r="4111" spans="1:7" x14ac:dyDescent="0.25">
      <c r="A4111" s="19" t="s">
        <v>68</v>
      </c>
      <c r="B4111" s="22">
        <v>39</v>
      </c>
      <c r="C4111" s="21" t="s">
        <v>77</v>
      </c>
      <c r="D4111" s="62" t="str">
        <f t="shared" si="587"/>
        <v>Только TONE39Держатели Амортизаторов SMARTBAND RACK</v>
      </c>
      <c r="E4111" s="21">
        <v>5</v>
      </c>
      <c r="F4111" s="21"/>
      <c r="G4111" s="110"/>
    </row>
    <row r="4112" spans="1:7" x14ac:dyDescent="0.25">
      <c r="A4112" s="19" t="s">
        <v>68</v>
      </c>
      <c r="B4112" s="22">
        <v>39</v>
      </c>
      <c r="C4112" s="21" t="s">
        <v>80</v>
      </c>
      <c r="D4112" s="62" t="str">
        <f t="shared" si="587"/>
        <v>Только TONE39Коврики MBX MAT</v>
      </c>
      <c r="E4112" s="21">
        <f>B4112</f>
        <v>39</v>
      </c>
      <c r="F4112" s="21"/>
      <c r="G4112" s="29"/>
    </row>
    <row r="4113" spans="1:7" ht="15.75" thickBot="1" x14ac:dyDescent="0.3">
      <c r="A4113" s="19" t="s">
        <v>68</v>
      </c>
      <c r="B4113" s="22">
        <v>39</v>
      </c>
      <c r="C4113" s="24" t="s">
        <v>88</v>
      </c>
      <c r="D4113" s="62" t="str">
        <f t="shared" si="587"/>
        <v>Только TONE39Держатели ковриков MBX MAT RACK</v>
      </c>
      <c r="E4113" s="24">
        <v>1</v>
      </c>
      <c r="F4113" s="24"/>
      <c r="G4113" s="33" t="s">
        <v>19</v>
      </c>
    </row>
    <row r="4114" spans="1:7" ht="15.75" thickBot="1" x14ac:dyDescent="0.3">
      <c r="A4114" s="19" t="s">
        <v>68</v>
      </c>
      <c r="B4114" s="22">
        <v>39</v>
      </c>
      <c r="C4114" s="21"/>
      <c r="D4114" s="62" t="str">
        <f t="shared" si="587"/>
        <v>Только TONE39</v>
      </c>
      <c r="E4114" s="21"/>
      <c r="F4114" s="21"/>
      <c r="G4114" s="29"/>
    </row>
    <row r="4115" spans="1:7" ht="14.65" customHeight="1" x14ac:dyDescent="0.25">
      <c r="A4115" s="19" t="s">
        <v>68</v>
      </c>
      <c r="B4115" s="22">
        <v>40</v>
      </c>
      <c r="C4115" s="39" t="s">
        <v>71</v>
      </c>
      <c r="D4115" s="62" t="str">
        <f t="shared" si="587"/>
        <v>Только TONE40Дополнительные весовые диски 1 кг</v>
      </c>
      <c r="E4115" s="21">
        <f>B4115*2</f>
        <v>80</v>
      </c>
      <c r="F4115" s="21"/>
      <c r="G4115" s="109" t="s">
        <v>21</v>
      </c>
    </row>
    <row r="4116" spans="1:7" x14ac:dyDescent="0.25">
      <c r="A4116" s="19" t="s">
        <v>68</v>
      </c>
      <c r="B4116" s="22">
        <v>40</v>
      </c>
      <c r="C4116" s="39" t="s">
        <v>72</v>
      </c>
      <c r="D4116" s="62" t="str">
        <f t="shared" si="587"/>
        <v>Только TONE40Дополнительные весовые диски 2,5 кг</v>
      </c>
      <c r="E4116" s="21">
        <f>B4116</f>
        <v>40</v>
      </c>
      <c r="F4116" s="21"/>
      <c r="G4116" s="110"/>
    </row>
    <row r="4117" spans="1:7" x14ac:dyDescent="0.25">
      <c r="A4117" s="19" t="s">
        <v>68</v>
      </c>
      <c r="B4117" s="22">
        <v>40</v>
      </c>
      <c r="C4117" s="39" t="s">
        <v>74</v>
      </c>
      <c r="D4117" s="62" t="str">
        <f t="shared" si="587"/>
        <v>Только TONE40Весовые диски 3,7 кг</v>
      </c>
      <c r="E4117" s="21">
        <f>E4116/2</f>
        <v>20</v>
      </c>
      <c r="F4117" s="21"/>
      <c r="G4117" s="110"/>
    </row>
    <row r="4118" spans="1:7" x14ac:dyDescent="0.25">
      <c r="A4118" s="19" t="s">
        <v>68</v>
      </c>
      <c r="B4118" s="22">
        <v>40</v>
      </c>
      <c r="C4118" s="39" t="s">
        <v>73</v>
      </c>
      <c r="D4118" s="62" t="str">
        <f t="shared" si="587"/>
        <v>Только TONE40Дополнительные весовые диски 5 кг</v>
      </c>
      <c r="E4118" s="21">
        <f>B4118/3</f>
        <v>13.333333333333334</v>
      </c>
      <c r="F4118" s="21"/>
      <c r="G4118" s="110"/>
    </row>
    <row r="4119" spans="1:7" x14ac:dyDescent="0.25">
      <c r="A4119" s="19" t="s">
        <v>68</v>
      </c>
      <c r="B4119" s="22">
        <v>40</v>
      </c>
      <c r="C4119" s="21" t="s">
        <v>78</v>
      </c>
      <c r="D4119" s="62" t="str">
        <f t="shared" si="587"/>
        <v>Только TONE40Амортизаторы SMARTBAND</v>
      </c>
      <c r="E4119" s="21">
        <f>B4119</f>
        <v>40</v>
      </c>
      <c r="F4119" s="21"/>
      <c r="G4119" s="110"/>
    </row>
    <row r="4120" spans="1:7" x14ac:dyDescent="0.25">
      <c r="A4120" s="19" t="s">
        <v>68</v>
      </c>
      <c r="B4120" s="22">
        <v>40</v>
      </c>
      <c r="C4120" s="21" t="s">
        <v>79</v>
      </c>
      <c r="D4120" s="62" t="str">
        <f t="shared" si="587"/>
        <v>Только TONE40Амортизаторы SMARTBAND EXTREME</v>
      </c>
      <c r="E4120" s="21">
        <f>E4119*0.2</f>
        <v>8</v>
      </c>
      <c r="F4120" s="21"/>
      <c r="G4120" s="110"/>
    </row>
    <row r="4121" spans="1:7" x14ac:dyDescent="0.25">
      <c r="A4121" s="19" t="s">
        <v>68</v>
      </c>
      <c r="B4121" s="22">
        <v>40</v>
      </c>
      <c r="C4121" s="21" t="s">
        <v>77</v>
      </c>
      <c r="D4121" s="62" t="str">
        <f t="shared" si="587"/>
        <v>Только TONE40Держатели Амортизаторов SMARTBAND RACK</v>
      </c>
      <c r="E4121" s="21">
        <v>5</v>
      </c>
      <c r="F4121" s="21"/>
      <c r="G4121" s="110"/>
    </row>
    <row r="4122" spans="1:7" x14ac:dyDescent="0.25">
      <c r="A4122" s="19" t="s">
        <v>68</v>
      </c>
      <c r="B4122" s="22">
        <v>40</v>
      </c>
      <c r="C4122" s="21" t="s">
        <v>80</v>
      </c>
      <c r="D4122" s="62" t="str">
        <f t="shared" si="587"/>
        <v>Только TONE40Коврики MBX MAT</v>
      </c>
      <c r="E4122" s="21">
        <f>B4122</f>
        <v>40</v>
      </c>
      <c r="F4122" s="21"/>
      <c r="G4122" s="29"/>
    </row>
    <row r="4123" spans="1:7" ht="15.75" thickBot="1" x14ac:dyDescent="0.3">
      <c r="A4123" s="19" t="s">
        <v>68</v>
      </c>
      <c r="B4123" s="22">
        <v>40</v>
      </c>
      <c r="C4123" s="24" t="s">
        <v>88</v>
      </c>
      <c r="D4123" s="62" t="str">
        <f t="shared" si="587"/>
        <v>Только TONE40Держатели ковриков MBX MAT RACK</v>
      </c>
      <c r="E4123" s="24">
        <v>1</v>
      </c>
      <c r="F4123" s="24"/>
      <c r="G4123" s="33" t="s">
        <v>19</v>
      </c>
    </row>
    <row r="4124" spans="1:7" ht="15.75" thickBot="1" x14ac:dyDescent="0.3">
      <c r="A4124" s="19" t="s">
        <v>68</v>
      </c>
      <c r="B4124" s="22">
        <v>40</v>
      </c>
      <c r="C4124" s="21"/>
      <c r="D4124" s="62" t="str">
        <f t="shared" si="587"/>
        <v>Только TONE40</v>
      </c>
      <c r="E4124" s="21"/>
      <c r="F4124" s="21"/>
      <c r="G4124" s="29"/>
    </row>
    <row r="4125" spans="1:7" ht="14.65" customHeight="1" x14ac:dyDescent="0.25">
      <c r="A4125" s="19" t="s">
        <v>68</v>
      </c>
      <c r="B4125" s="22">
        <v>41</v>
      </c>
      <c r="C4125" s="39" t="s">
        <v>71</v>
      </c>
      <c r="D4125" s="62" t="str">
        <f t="shared" si="587"/>
        <v>Только TONE41Дополнительные весовые диски 1 кг</v>
      </c>
      <c r="E4125" s="21">
        <f>B4125*2</f>
        <v>82</v>
      </c>
      <c r="F4125" s="21"/>
      <c r="G4125" s="109" t="s">
        <v>21</v>
      </c>
    </row>
    <row r="4126" spans="1:7" x14ac:dyDescent="0.25">
      <c r="A4126" s="19" t="s">
        <v>68</v>
      </c>
      <c r="B4126" s="22">
        <v>41</v>
      </c>
      <c r="C4126" s="39" t="s">
        <v>72</v>
      </c>
      <c r="D4126" s="62" t="str">
        <f t="shared" si="587"/>
        <v>Только TONE41Дополнительные весовые диски 2,5 кг</v>
      </c>
      <c r="E4126" s="21">
        <f>B4126</f>
        <v>41</v>
      </c>
      <c r="F4126" s="21"/>
      <c r="G4126" s="110"/>
    </row>
    <row r="4127" spans="1:7" x14ac:dyDescent="0.25">
      <c r="A4127" s="19" t="s">
        <v>68</v>
      </c>
      <c r="B4127" s="22">
        <v>41</v>
      </c>
      <c r="C4127" s="39" t="s">
        <v>74</v>
      </c>
      <c r="D4127" s="62" t="str">
        <f t="shared" si="587"/>
        <v>Только TONE41Весовые диски 3,7 кг</v>
      </c>
      <c r="E4127" s="21">
        <f>E4126/2</f>
        <v>20.5</v>
      </c>
      <c r="F4127" s="21"/>
      <c r="G4127" s="110"/>
    </row>
    <row r="4128" spans="1:7" x14ac:dyDescent="0.25">
      <c r="A4128" s="19" t="s">
        <v>68</v>
      </c>
      <c r="B4128" s="22">
        <v>41</v>
      </c>
      <c r="C4128" s="39" t="s">
        <v>73</v>
      </c>
      <c r="D4128" s="62" t="str">
        <f t="shared" si="587"/>
        <v>Только TONE41Дополнительные весовые диски 5 кг</v>
      </c>
      <c r="E4128" s="21">
        <f>B4128/3</f>
        <v>13.666666666666666</v>
      </c>
      <c r="F4128" s="21"/>
      <c r="G4128" s="110"/>
    </row>
    <row r="4129" spans="1:7" x14ac:dyDescent="0.25">
      <c r="A4129" s="19" t="s">
        <v>68</v>
      </c>
      <c r="B4129" s="22">
        <v>41</v>
      </c>
      <c r="C4129" s="21" t="s">
        <v>78</v>
      </c>
      <c r="D4129" s="62" t="str">
        <f t="shared" si="587"/>
        <v>Только TONE41Амортизаторы SMARTBAND</v>
      </c>
      <c r="E4129" s="21">
        <f>B4129</f>
        <v>41</v>
      </c>
      <c r="F4129" s="21"/>
      <c r="G4129" s="110"/>
    </row>
    <row r="4130" spans="1:7" x14ac:dyDescent="0.25">
      <c r="A4130" s="19" t="s">
        <v>68</v>
      </c>
      <c r="B4130" s="22">
        <v>41</v>
      </c>
      <c r="C4130" s="21" t="s">
        <v>79</v>
      </c>
      <c r="D4130" s="62" t="str">
        <f t="shared" si="587"/>
        <v>Только TONE41Амортизаторы SMARTBAND EXTREME</v>
      </c>
      <c r="E4130" s="21">
        <f>E4129*0.2</f>
        <v>8.2000000000000011</v>
      </c>
      <c r="F4130" s="21"/>
      <c r="G4130" s="110"/>
    </row>
    <row r="4131" spans="1:7" x14ac:dyDescent="0.25">
      <c r="A4131" s="19" t="s">
        <v>68</v>
      </c>
      <c r="B4131" s="22">
        <v>41</v>
      </c>
      <c r="C4131" s="21" t="s">
        <v>77</v>
      </c>
      <c r="D4131" s="62" t="str">
        <f t="shared" si="587"/>
        <v>Только TONE41Держатели Амортизаторов SMARTBAND RACK</v>
      </c>
      <c r="E4131" s="21">
        <v>5</v>
      </c>
      <c r="F4131" s="21"/>
      <c r="G4131" s="110"/>
    </row>
    <row r="4132" spans="1:7" x14ac:dyDescent="0.25">
      <c r="A4132" s="19" t="s">
        <v>68</v>
      </c>
      <c r="B4132" s="22">
        <v>41</v>
      </c>
      <c r="C4132" s="21" t="s">
        <v>80</v>
      </c>
      <c r="D4132" s="62" t="str">
        <f t="shared" si="587"/>
        <v>Только TONE41Коврики MBX MAT</v>
      </c>
      <c r="E4132" s="21">
        <f>B4132</f>
        <v>41</v>
      </c>
      <c r="F4132" s="21"/>
      <c r="G4132" s="29"/>
    </row>
    <row r="4133" spans="1:7" ht="15.75" thickBot="1" x14ac:dyDescent="0.3">
      <c r="A4133" s="19" t="s">
        <v>68</v>
      </c>
      <c r="B4133" s="22">
        <v>41</v>
      </c>
      <c r="C4133" s="24" t="s">
        <v>88</v>
      </c>
      <c r="D4133" s="62" t="str">
        <f t="shared" si="587"/>
        <v>Только TONE41Держатели ковриков MBX MAT RACK</v>
      </c>
      <c r="E4133" s="24">
        <v>1</v>
      </c>
      <c r="F4133" s="24"/>
      <c r="G4133" s="33" t="s">
        <v>19</v>
      </c>
    </row>
    <row r="4134" spans="1:7" ht="15.75" thickBot="1" x14ac:dyDescent="0.3">
      <c r="A4134" s="19" t="s">
        <v>68</v>
      </c>
      <c r="B4134" s="22">
        <v>41</v>
      </c>
      <c r="C4134" s="21"/>
      <c r="D4134" s="62" t="str">
        <f t="shared" si="587"/>
        <v>Только TONE41</v>
      </c>
      <c r="E4134" s="21"/>
      <c r="F4134" s="21"/>
      <c r="G4134" s="29"/>
    </row>
    <row r="4135" spans="1:7" ht="14.65" customHeight="1" x14ac:dyDescent="0.25">
      <c r="A4135" s="19" t="s">
        <v>68</v>
      </c>
      <c r="B4135" s="22">
        <v>42</v>
      </c>
      <c r="C4135" s="39" t="s">
        <v>71</v>
      </c>
      <c r="D4135" s="62" t="str">
        <f t="shared" si="587"/>
        <v>Только TONE42Дополнительные весовые диски 1 кг</v>
      </c>
      <c r="E4135" s="21">
        <f>B4135*2</f>
        <v>84</v>
      </c>
      <c r="F4135" s="21"/>
      <c r="G4135" s="109" t="s">
        <v>21</v>
      </c>
    </row>
    <row r="4136" spans="1:7" x14ac:dyDescent="0.25">
      <c r="A4136" s="19" t="s">
        <v>68</v>
      </c>
      <c r="B4136" s="22">
        <v>42</v>
      </c>
      <c r="C4136" s="39" t="s">
        <v>72</v>
      </c>
      <c r="D4136" s="62" t="str">
        <f t="shared" si="587"/>
        <v>Только TONE42Дополнительные весовые диски 2,5 кг</v>
      </c>
      <c r="E4136" s="21">
        <f>B4136</f>
        <v>42</v>
      </c>
      <c r="F4136" s="21"/>
      <c r="G4136" s="110"/>
    </row>
    <row r="4137" spans="1:7" x14ac:dyDescent="0.25">
      <c r="A4137" s="19" t="s">
        <v>68</v>
      </c>
      <c r="B4137" s="22">
        <v>42</v>
      </c>
      <c r="C4137" s="39" t="s">
        <v>74</v>
      </c>
      <c r="D4137" s="62" t="str">
        <f t="shared" si="587"/>
        <v>Только TONE42Весовые диски 3,7 кг</v>
      </c>
      <c r="E4137" s="21">
        <f>E4136/2</f>
        <v>21</v>
      </c>
      <c r="F4137" s="21"/>
      <c r="G4137" s="110"/>
    </row>
    <row r="4138" spans="1:7" x14ac:dyDescent="0.25">
      <c r="A4138" s="19" t="s">
        <v>68</v>
      </c>
      <c r="B4138" s="22">
        <v>42</v>
      </c>
      <c r="C4138" s="39" t="s">
        <v>73</v>
      </c>
      <c r="D4138" s="62" t="str">
        <f t="shared" si="587"/>
        <v>Только TONE42Дополнительные весовые диски 5 кг</v>
      </c>
      <c r="E4138" s="21">
        <f>B4138/3</f>
        <v>14</v>
      </c>
      <c r="F4138" s="21"/>
      <c r="G4138" s="110"/>
    </row>
    <row r="4139" spans="1:7" x14ac:dyDescent="0.25">
      <c r="A4139" s="19" t="s">
        <v>68</v>
      </c>
      <c r="B4139" s="22">
        <v>42</v>
      </c>
      <c r="C4139" s="21" t="s">
        <v>78</v>
      </c>
      <c r="D4139" s="62" t="str">
        <f t="shared" si="587"/>
        <v>Только TONE42Амортизаторы SMARTBAND</v>
      </c>
      <c r="E4139" s="21">
        <f>B4139</f>
        <v>42</v>
      </c>
      <c r="F4139" s="21"/>
      <c r="G4139" s="110"/>
    </row>
    <row r="4140" spans="1:7" x14ac:dyDescent="0.25">
      <c r="A4140" s="19" t="s">
        <v>68</v>
      </c>
      <c r="B4140" s="22">
        <v>42</v>
      </c>
      <c r="C4140" s="21" t="s">
        <v>79</v>
      </c>
      <c r="D4140" s="62" t="str">
        <f t="shared" si="587"/>
        <v>Только TONE42Амортизаторы SMARTBAND EXTREME</v>
      </c>
      <c r="E4140" s="21">
        <v>8</v>
      </c>
      <c r="F4140" s="21"/>
      <c r="G4140" s="110"/>
    </row>
    <row r="4141" spans="1:7" x14ac:dyDescent="0.25">
      <c r="A4141" s="19" t="s">
        <v>68</v>
      </c>
      <c r="B4141" s="22">
        <v>42</v>
      </c>
      <c r="C4141" s="21" t="s">
        <v>77</v>
      </c>
      <c r="D4141" s="62" t="str">
        <f t="shared" si="587"/>
        <v>Только TONE42Держатели Амортизаторов SMARTBAND RACK</v>
      </c>
      <c r="E4141" s="21">
        <v>5</v>
      </c>
      <c r="F4141" s="21"/>
      <c r="G4141" s="110"/>
    </row>
    <row r="4142" spans="1:7" x14ac:dyDescent="0.25">
      <c r="A4142" s="19" t="s">
        <v>68</v>
      </c>
      <c r="B4142" s="22">
        <v>42</v>
      </c>
      <c r="C4142" s="21" t="s">
        <v>80</v>
      </c>
      <c r="D4142" s="62" t="str">
        <f t="shared" si="587"/>
        <v>Только TONE42Коврики MBX MAT</v>
      </c>
      <c r="E4142" s="21">
        <f>B4142</f>
        <v>42</v>
      </c>
      <c r="F4142" s="21"/>
      <c r="G4142" s="29"/>
    </row>
    <row r="4143" spans="1:7" ht="15.75" thickBot="1" x14ac:dyDescent="0.3">
      <c r="A4143" s="19" t="s">
        <v>68</v>
      </c>
      <c r="B4143" s="22">
        <v>42</v>
      </c>
      <c r="C4143" s="24" t="s">
        <v>88</v>
      </c>
      <c r="D4143" s="62" t="str">
        <f t="shared" si="587"/>
        <v>Только TONE42Держатели ковриков MBX MAT RACK</v>
      </c>
      <c r="E4143" s="24">
        <v>1</v>
      </c>
      <c r="F4143" s="24"/>
      <c r="G4143" s="33" t="s">
        <v>19</v>
      </c>
    </row>
    <row r="4144" spans="1:7" ht="15.75" thickBot="1" x14ac:dyDescent="0.3">
      <c r="A4144" s="19" t="s">
        <v>68</v>
      </c>
      <c r="B4144" s="22">
        <v>42</v>
      </c>
      <c r="C4144" s="21"/>
      <c r="D4144" s="62" t="str">
        <f t="shared" ref="D4144:D4207" si="588">A4144&amp;B4144&amp;C4144</f>
        <v>Только TONE42</v>
      </c>
      <c r="E4144" s="21"/>
      <c r="F4144" s="21"/>
      <c r="G4144" s="29"/>
    </row>
    <row r="4145" spans="1:7" ht="14.65" customHeight="1" x14ac:dyDescent="0.25">
      <c r="A4145" s="19" t="s">
        <v>68</v>
      </c>
      <c r="B4145" s="22">
        <v>43</v>
      </c>
      <c r="C4145" s="39" t="s">
        <v>71</v>
      </c>
      <c r="D4145" s="62" t="str">
        <f t="shared" si="588"/>
        <v>Только TONE43Дополнительные весовые диски 1 кг</v>
      </c>
      <c r="E4145" s="21">
        <f>B4145*2</f>
        <v>86</v>
      </c>
      <c r="F4145" s="21"/>
      <c r="G4145" s="109" t="s">
        <v>21</v>
      </c>
    </row>
    <row r="4146" spans="1:7" x14ac:dyDescent="0.25">
      <c r="A4146" s="19" t="s">
        <v>68</v>
      </c>
      <c r="B4146" s="22">
        <v>43</v>
      </c>
      <c r="C4146" s="39" t="s">
        <v>72</v>
      </c>
      <c r="D4146" s="62" t="str">
        <f t="shared" si="588"/>
        <v>Только TONE43Дополнительные весовые диски 2,5 кг</v>
      </c>
      <c r="E4146" s="21">
        <f>B4146</f>
        <v>43</v>
      </c>
      <c r="F4146" s="21"/>
      <c r="G4146" s="110"/>
    </row>
    <row r="4147" spans="1:7" x14ac:dyDescent="0.25">
      <c r="A4147" s="19" t="s">
        <v>68</v>
      </c>
      <c r="B4147" s="22">
        <v>43</v>
      </c>
      <c r="C4147" s="39" t="s">
        <v>74</v>
      </c>
      <c r="D4147" s="62" t="str">
        <f t="shared" si="588"/>
        <v>Только TONE43Весовые диски 3,7 кг</v>
      </c>
      <c r="E4147" s="21">
        <f>E4146/2</f>
        <v>21.5</v>
      </c>
      <c r="F4147" s="21"/>
      <c r="G4147" s="110"/>
    </row>
    <row r="4148" spans="1:7" x14ac:dyDescent="0.25">
      <c r="A4148" s="19" t="s">
        <v>68</v>
      </c>
      <c r="B4148" s="22">
        <v>43</v>
      </c>
      <c r="C4148" s="39" t="s">
        <v>73</v>
      </c>
      <c r="D4148" s="62" t="str">
        <f t="shared" si="588"/>
        <v>Только TONE43Дополнительные весовые диски 5 кг</v>
      </c>
      <c r="E4148" s="21">
        <f>B4148/3</f>
        <v>14.333333333333334</v>
      </c>
      <c r="F4148" s="21"/>
      <c r="G4148" s="110"/>
    </row>
    <row r="4149" spans="1:7" x14ac:dyDescent="0.25">
      <c r="A4149" s="19" t="s">
        <v>68</v>
      </c>
      <c r="B4149" s="22">
        <v>43</v>
      </c>
      <c r="C4149" s="21" t="s">
        <v>78</v>
      </c>
      <c r="D4149" s="62" t="str">
        <f t="shared" si="588"/>
        <v>Только TONE43Амортизаторы SMARTBAND</v>
      </c>
      <c r="E4149" s="21">
        <f>B4149</f>
        <v>43</v>
      </c>
      <c r="F4149" s="21"/>
      <c r="G4149" s="110"/>
    </row>
    <row r="4150" spans="1:7" x14ac:dyDescent="0.25">
      <c r="A4150" s="19" t="s">
        <v>68</v>
      </c>
      <c r="B4150" s="22">
        <v>43</v>
      </c>
      <c r="C4150" s="21" t="s">
        <v>79</v>
      </c>
      <c r="D4150" s="62" t="str">
        <f t="shared" si="588"/>
        <v>Только TONE43Амортизаторы SMARTBAND EXTREME</v>
      </c>
      <c r="E4150" s="21">
        <v>7</v>
      </c>
      <c r="F4150" s="21"/>
      <c r="G4150" s="110"/>
    </row>
    <row r="4151" spans="1:7" x14ac:dyDescent="0.25">
      <c r="A4151" s="19" t="s">
        <v>68</v>
      </c>
      <c r="B4151" s="22">
        <v>43</v>
      </c>
      <c r="C4151" s="21" t="s">
        <v>77</v>
      </c>
      <c r="D4151" s="62" t="str">
        <f t="shared" si="588"/>
        <v>Только TONE43Держатели Амортизаторов SMARTBAND RACK</v>
      </c>
      <c r="E4151" s="21">
        <v>5</v>
      </c>
      <c r="F4151" s="21"/>
      <c r="G4151" s="110"/>
    </row>
    <row r="4152" spans="1:7" x14ac:dyDescent="0.25">
      <c r="A4152" s="19" t="s">
        <v>68</v>
      </c>
      <c r="B4152" s="22">
        <v>43</v>
      </c>
      <c r="C4152" s="21" t="s">
        <v>80</v>
      </c>
      <c r="D4152" s="62" t="str">
        <f t="shared" si="588"/>
        <v>Только TONE43Коврики MBX MAT</v>
      </c>
      <c r="E4152" s="21">
        <f>B4152</f>
        <v>43</v>
      </c>
      <c r="F4152" s="21"/>
      <c r="G4152" s="29"/>
    </row>
    <row r="4153" spans="1:7" ht="15.75" thickBot="1" x14ac:dyDescent="0.3">
      <c r="A4153" s="19" t="s">
        <v>68</v>
      </c>
      <c r="B4153" s="22">
        <v>43</v>
      </c>
      <c r="C4153" s="24" t="s">
        <v>88</v>
      </c>
      <c r="D4153" s="62" t="str">
        <f t="shared" si="588"/>
        <v>Только TONE43Держатели ковриков MBX MAT RACK</v>
      </c>
      <c r="E4153" s="24">
        <v>1</v>
      </c>
      <c r="F4153" s="24"/>
      <c r="G4153" s="33" t="s">
        <v>19</v>
      </c>
    </row>
    <row r="4154" spans="1:7" ht="15.75" thickBot="1" x14ac:dyDescent="0.3">
      <c r="A4154" s="19" t="s">
        <v>68</v>
      </c>
      <c r="B4154" s="22">
        <v>43</v>
      </c>
      <c r="C4154" s="21"/>
      <c r="D4154" s="62" t="str">
        <f t="shared" si="588"/>
        <v>Только TONE43</v>
      </c>
      <c r="E4154" s="21"/>
      <c r="F4154" s="21"/>
      <c r="G4154" s="29"/>
    </row>
    <row r="4155" spans="1:7" ht="14.65" customHeight="1" x14ac:dyDescent="0.25">
      <c r="A4155" s="19" t="s">
        <v>68</v>
      </c>
      <c r="B4155" s="22">
        <v>44</v>
      </c>
      <c r="C4155" s="39" t="s">
        <v>71</v>
      </c>
      <c r="D4155" s="62" t="str">
        <f t="shared" si="588"/>
        <v>Только TONE44Дополнительные весовые диски 1 кг</v>
      </c>
      <c r="E4155" s="21">
        <f>B4155*2</f>
        <v>88</v>
      </c>
      <c r="F4155" s="21"/>
      <c r="G4155" s="109" t="s">
        <v>21</v>
      </c>
    </row>
    <row r="4156" spans="1:7" x14ac:dyDescent="0.25">
      <c r="A4156" s="19" t="s">
        <v>68</v>
      </c>
      <c r="B4156" s="22">
        <v>44</v>
      </c>
      <c r="C4156" s="39" t="s">
        <v>72</v>
      </c>
      <c r="D4156" s="62" t="str">
        <f t="shared" si="588"/>
        <v>Только TONE44Дополнительные весовые диски 2,5 кг</v>
      </c>
      <c r="E4156" s="21">
        <f>B4156</f>
        <v>44</v>
      </c>
      <c r="F4156" s="21"/>
      <c r="G4156" s="110"/>
    </row>
    <row r="4157" spans="1:7" x14ac:dyDescent="0.25">
      <c r="A4157" s="19" t="s">
        <v>68</v>
      </c>
      <c r="B4157" s="22">
        <v>44</v>
      </c>
      <c r="C4157" s="39" t="s">
        <v>74</v>
      </c>
      <c r="D4157" s="62" t="str">
        <f t="shared" si="588"/>
        <v>Только TONE44Весовые диски 3,7 кг</v>
      </c>
      <c r="E4157" s="21">
        <f>E4156/2</f>
        <v>22</v>
      </c>
      <c r="F4157" s="21"/>
      <c r="G4157" s="110"/>
    </row>
    <row r="4158" spans="1:7" x14ac:dyDescent="0.25">
      <c r="A4158" s="19" t="s">
        <v>68</v>
      </c>
      <c r="B4158" s="22">
        <v>44</v>
      </c>
      <c r="C4158" s="39" t="s">
        <v>73</v>
      </c>
      <c r="D4158" s="62" t="str">
        <f t="shared" si="588"/>
        <v>Только TONE44Дополнительные весовые диски 5 кг</v>
      </c>
      <c r="E4158" s="21">
        <f>B4158/3</f>
        <v>14.666666666666666</v>
      </c>
      <c r="F4158" s="21"/>
      <c r="G4158" s="110"/>
    </row>
    <row r="4159" spans="1:7" x14ac:dyDescent="0.25">
      <c r="A4159" s="19" t="s">
        <v>68</v>
      </c>
      <c r="B4159" s="22">
        <v>44</v>
      </c>
      <c r="C4159" s="21" t="s">
        <v>78</v>
      </c>
      <c r="D4159" s="62" t="str">
        <f t="shared" si="588"/>
        <v>Только TONE44Амортизаторы SMARTBAND</v>
      </c>
      <c r="E4159" s="21">
        <f>B4159</f>
        <v>44</v>
      </c>
      <c r="F4159" s="21"/>
      <c r="G4159" s="110"/>
    </row>
    <row r="4160" spans="1:7" x14ac:dyDescent="0.25">
      <c r="A4160" s="19" t="s">
        <v>68</v>
      </c>
      <c r="B4160" s="22">
        <v>44</v>
      </c>
      <c r="C4160" s="21" t="s">
        <v>79</v>
      </c>
      <c r="D4160" s="62" t="str">
        <f t="shared" si="588"/>
        <v>Только TONE44Амортизаторы SMARTBAND EXTREME</v>
      </c>
      <c r="E4160" s="21">
        <f>E4159*0.2</f>
        <v>8.8000000000000007</v>
      </c>
      <c r="F4160" s="21"/>
      <c r="G4160" s="110"/>
    </row>
    <row r="4161" spans="1:7" x14ac:dyDescent="0.25">
      <c r="A4161" s="19" t="s">
        <v>68</v>
      </c>
      <c r="B4161" s="22">
        <v>44</v>
      </c>
      <c r="C4161" s="21" t="s">
        <v>77</v>
      </c>
      <c r="D4161" s="62" t="str">
        <f t="shared" si="588"/>
        <v>Только TONE44Держатели Амортизаторов SMARTBAND RACK</v>
      </c>
      <c r="E4161" s="21">
        <v>6</v>
      </c>
      <c r="F4161" s="21"/>
      <c r="G4161" s="110"/>
    </row>
    <row r="4162" spans="1:7" x14ac:dyDescent="0.25">
      <c r="A4162" s="19" t="s">
        <v>68</v>
      </c>
      <c r="B4162" s="22">
        <v>44</v>
      </c>
      <c r="C4162" s="21" t="s">
        <v>80</v>
      </c>
      <c r="D4162" s="62" t="str">
        <f t="shared" si="588"/>
        <v>Только TONE44Коврики MBX MAT</v>
      </c>
      <c r="E4162" s="21">
        <f>B4162</f>
        <v>44</v>
      </c>
      <c r="F4162" s="21"/>
      <c r="G4162" s="29"/>
    </row>
    <row r="4163" spans="1:7" ht="15.75" thickBot="1" x14ac:dyDescent="0.3">
      <c r="A4163" s="19" t="s">
        <v>68</v>
      </c>
      <c r="B4163" s="22">
        <v>44</v>
      </c>
      <c r="C4163" s="24" t="s">
        <v>88</v>
      </c>
      <c r="D4163" s="62" t="str">
        <f t="shared" si="588"/>
        <v>Только TONE44Держатели ковриков MBX MAT RACK</v>
      </c>
      <c r="E4163" s="24">
        <v>1</v>
      </c>
      <c r="F4163" s="24"/>
      <c r="G4163" s="33" t="s">
        <v>19</v>
      </c>
    </row>
    <row r="4164" spans="1:7" ht="15.75" thickBot="1" x14ac:dyDescent="0.3">
      <c r="A4164" s="19" t="s">
        <v>68</v>
      </c>
      <c r="B4164" s="22">
        <v>44</v>
      </c>
      <c r="C4164" s="21"/>
      <c r="D4164" s="62" t="str">
        <f t="shared" si="588"/>
        <v>Только TONE44</v>
      </c>
      <c r="E4164" s="21"/>
      <c r="F4164" s="21"/>
      <c r="G4164" s="29"/>
    </row>
    <row r="4165" spans="1:7" ht="14.65" customHeight="1" x14ac:dyDescent="0.25">
      <c r="A4165" s="19" t="s">
        <v>68</v>
      </c>
      <c r="B4165" s="22">
        <v>45</v>
      </c>
      <c r="C4165" s="39" t="s">
        <v>71</v>
      </c>
      <c r="D4165" s="62" t="str">
        <f t="shared" si="588"/>
        <v>Только TONE45Дополнительные весовые диски 1 кг</v>
      </c>
      <c r="E4165" s="21">
        <f>B4165*2</f>
        <v>90</v>
      </c>
      <c r="F4165" s="21"/>
      <c r="G4165" s="109" t="s">
        <v>21</v>
      </c>
    </row>
    <row r="4166" spans="1:7" x14ac:dyDescent="0.25">
      <c r="A4166" s="19" t="s">
        <v>68</v>
      </c>
      <c r="B4166" s="22">
        <v>45</v>
      </c>
      <c r="C4166" s="39" t="s">
        <v>72</v>
      </c>
      <c r="D4166" s="62" t="str">
        <f t="shared" si="588"/>
        <v>Только TONE45Дополнительные весовые диски 2,5 кг</v>
      </c>
      <c r="E4166" s="21">
        <f>B4166</f>
        <v>45</v>
      </c>
      <c r="F4166" s="21"/>
      <c r="G4166" s="110"/>
    </row>
    <row r="4167" spans="1:7" x14ac:dyDescent="0.25">
      <c r="A4167" s="19" t="s">
        <v>68</v>
      </c>
      <c r="B4167" s="22">
        <v>45</v>
      </c>
      <c r="C4167" s="39" t="s">
        <v>74</v>
      </c>
      <c r="D4167" s="62" t="str">
        <f t="shared" si="588"/>
        <v>Только TONE45Весовые диски 3,7 кг</v>
      </c>
      <c r="E4167" s="21">
        <f>E4166/2</f>
        <v>22.5</v>
      </c>
      <c r="F4167" s="21"/>
      <c r="G4167" s="110"/>
    </row>
    <row r="4168" spans="1:7" x14ac:dyDescent="0.25">
      <c r="A4168" s="19" t="s">
        <v>68</v>
      </c>
      <c r="B4168" s="22">
        <v>45</v>
      </c>
      <c r="C4168" s="39" t="s">
        <v>73</v>
      </c>
      <c r="D4168" s="62" t="str">
        <f t="shared" si="588"/>
        <v>Только TONE45Дополнительные весовые диски 5 кг</v>
      </c>
      <c r="E4168" s="21">
        <f>B4168/3</f>
        <v>15</v>
      </c>
      <c r="F4168" s="21"/>
      <c r="G4168" s="110"/>
    </row>
    <row r="4169" spans="1:7" x14ac:dyDescent="0.25">
      <c r="A4169" s="19" t="s">
        <v>68</v>
      </c>
      <c r="B4169" s="22">
        <v>45</v>
      </c>
      <c r="C4169" s="21" t="s">
        <v>78</v>
      </c>
      <c r="D4169" s="62" t="str">
        <f t="shared" si="588"/>
        <v>Только TONE45Амортизаторы SMARTBAND</v>
      </c>
      <c r="E4169" s="21">
        <f>B4169</f>
        <v>45</v>
      </c>
      <c r="F4169" s="21"/>
      <c r="G4169" s="110"/>
    </row>
    <row r="4170" spans="1:7" x14ac:dyDescent="0.25">
      <c r="A4170" s="19" t="s">
        <v>68</v>
      </c>
      <c r="B4170" s="22">
        <v>45</v>
      </c>
      <c r="C4170" s="21" t="s">
        <v>79</v>
      </c>
      <c r="D4170" s="62" t="str">
        <f t="shared" si="588"/>
        <v>Только TONE45Амортизаторы SMARTBAND EXTREME</v>
      </c>
      <c r="E4170" s="21">
        <f>E4169*0.2</f>
        <v>9</v>
      </c>
      <c r="F4170" s="21"/>
      <c r="G4170" s="110"/>
    </row>
    <row r="4171" spans="1:7" x14ac:dyDescent="0.25">
      <c r="A4171" s="19" t="s">
        <v>68</v>
      </c>
      <c r="B4171" s="22">
        <v>45</v>
      </c>
      <c r="C4171" s="21" t="s">
        <v>77</v>
      </c>
      <c r="D4171" s="62" t="str">
        <f t="shared" si="588"/>
        <v>Только TONE45Держатели Амортизаторов SMARTBAND RACK</v>
      </c>
      <c r="E4171" s="21">
        <v>6</v>
      </c>
      <c r="F4171" s="21"/>
      <c r="G4171" s="110"/>
    </row>
    <row r="4172" spans="1:7" x14ac:dyDescent="0.25">
      <c r="A4172" s="19" t="s">
        <v>68</v>
      </c>
      <c r="B4172" s="22">
        <v>45</v>
      </c>
      <c r="C4172" s="21" t="s">
        <v>80</v>
      </c>
      <c r="D4172" s="62" t="str">
        <f t="shared" si="588"/>
        <v>Только TONE45Коврики MBX MAT</v>
      </c>
      <c r="E4172" s="21">
        <f>B4172</f>
        <v>45</v>
      </c>
      <c r="F4172" s="21"/>
      <c r="G4172" s="29"/>
    </row>
    <row r="4173" spans="1:7" ht="15.75" thickBot="1" x14ac:dyDescent="0.3">
      <c r="A4173" s="19" t="s">
        <v>68</v>
      </c>
      <c r="B4173" s="22">
        <v>45</v>
      </c>
      <c r="C4173" s="24" t="s">
        <v>88</v>
      </c>
      <c r="D4173" s="62" t="str">
        <f t="shared" si="588"/>
        <v>Только TONE45Держатели ковриков MBX MAT RACK</v>
      </c>
      <c r="E4173" s="24">
        <v>1</v>
      </c>
      <c r="F4173" s="24"/>
      <c r="G4173" s="33" t="s">
        <v>19</v>
      </c>
    </row>
    <row r="4174" spans="1:7" ht="15.75" thickBot="1" x14ac:dyDescent="0.3">
      <c r="A4174" s="19" t="s">
        <v>68</v>
      </c>
      <c r="B4174" s="22">
        <v>45</v>
      </c>
      <c r="C4174" s="21"/>
      <c r="D4174" s="62" t="str">
        <f t="shared" si="588"/>
        <v>Только TONE45</v>
      </c>
      <c r="E4174" s="21"/>
      <c r="F4174" s="21"/>
      <c r="G4174" s="29"/>
    </row>
    <row r="4175" spans="1:7" ht="14.65" customHeight="1" x14ac:dyDescent="0.25">
      <c r="A4175" s="19" t="s">
        <v>68</v>
      </c>
      <c r="B4175" s="22">
        <v>46</v>
      </c>
      <c r="C4175" s="39" t="s">
        <v>71</v>
      </c>
      <c r="D4175" s="62" t="str">
        <f t="shared" si="588"/>
        <v>Только TONE46Дополнительные весовые диски 1 кг</v>
      </c>
      <c r="E4175" s="21">
        <f>B4175*2</f>
        <v>92</v>
      </c>
      <c r="F4175" s="21"/>
      <c r="G4175" s="109" t="s">
        <v>21</v>
      </c>
    </row>
    <row r="4176" spans="1:7" x14ac:dyDescent="0.25">
      <c r="A4176" s="19" t="s">
        <v>68</v>
      </c>
      <c r="B4176" s="22">
        <v>46</v>
      </c>
      <c r="C4176" s="39" t="s">
        <v>72</v>
      </c>
      <c r="D4176" s="62" t="str">
        <f t="shared" si="588"/>
        <v>Только TONE46Дополнительные весовые диски 2,5 кг</v>
      </c>
      <c r="E4176" s="21">
        <f>B4176</f>
        <v>46</v>
      </c>
      <c r="F4176" s="21"/>
      <c r="G4176" s="110"/>
    </row>
    <row r="4177" spans="1:7" x14ac:dyDescent="0.25">
      <c r="A4177" s="19" t="s">
        <v>68</v>
      </c>
      <c r="B4177" s="22">
        <v>46</v>
      </c>
      <c r="C4177" s="39" t="s">
        <v>74</v>
      </c>
      <c r="D4177" s="62" t="str">
        <f t="shared" si="588"/>
        <v>Только TONE46Весовые диски 3,7 кг</v>
      </c>
      <c r="E4177" s="21">
        <f>E4176/2</f>
        <v>23</v>
      </c>
      <c r="F4177" s="21"/>
      <c r="G4177" s="110"/>
    </row>
    <row r="4178" spans="1:7" x14ac:dyDescent="0.25">
      <c r="A4178" s="19" t="s">
        <v>68</v>
      </c>
      <c r="B4178" s="22">
        <v>46</v>
      </c>
      <c r="C4178" s="39" t="s">
        <v>73</v>
      </c>
      <c r="D4178" s="62" t="str">
        <f t="shared" si="588"/>
        <v>Только TONE46Дополнительные весовые диски 5 кг</v>
      </c>
      <c r="E4178" s="21">
        <f>B4178/3</f>
        <v>15.333333333333334</v>
      </c>
      <c r="F4178" s="21"/>
      <c r="G4178" s="110"/>
    </row>
    <row r="4179" spans="1:7" x14ac:dyDescent="0.25">
      <c r="A4179" s="19" t="s">
        <v>68</v>
      </c>
      <c r="B4179" s="22">
        <v>46</v>
      </c>
      <c r="C4179" s="21" t="s">
        <v>78</v>
      </c>
      <c r="D4179" s="62" t="str">
        <f t="shared" si="588"/>
        <v>Только TONE46Амортизаторы SMARTBAND</v>
      </c>
      <c r="E4179" s="21">
        <f>B4179</f>
        <v>46</v>
      </c>
      <c r="F4179" s="21"/>
      <c r="G4179" s="110"/>
    </row>
    <row r="4180" spans="1:7" x14ac:dyDescent="0.25">
      <c r="A4180" s="19" t="s">
        <v>68</v>
      </c>
      <c r="B4180" s="22">
        <v>46</v>
      </c>
      <c r="C4180" s="21" t="s">
        <v>79</v>
      </c>
      <c r="D4180" s="62" t="str">
        <f t="shared" si="588"/>
        <v>Только TONE46Амортизаторы SMARTBAND EXTREME</v>
      </c>
      <c r="E4180" s="21">
        <f>E4179*0.2</f>
        <v>9.2000000000000011</v>
      </c>
      <c r="F4180" s="21"/>
      <c r="G4180" s="110"/>
    </row>
    <row r="4181" spans="1:7" x14ac:dyDescent="0.25">
      <c r="A4181" s="19" t="s">
        <v>68</v>
      </c>
      <c r="B4181" s="22">
        <v>46</v>
      </c>
      <c r="C4181" s="21" t="s">
        <v>77</v>
      </c>
      <c r="D4181" s="62" t="str">
        <f t="shared" si="588"/>
        <v>Только TONE46Держатели Амортизаторов SMARTBAND RACK</v>
      </c>
      <c r="E4181" s="21">
        <v>6</v>
      </c>
      <c r="F4181" s="21"/>
      <c r="G4181" s="110"/>
    </row>
    <row r="4182" spans="1:7" x14ac:dyDescent="0.25">
      <c r="A4182" s="19" t="s">
        <v>68</v>
      </c>
      <c r="B4182" s="22">
        <v>46</v>
      </c>
      <c r="C4182" s="21" t="s">
        <v>80</v>
      </c>
      <c r="D4182" s="62" t="str">
        <f t="shared" si="588"/>
        <v>Только TONE46Коврики MBX MAT</v>
      </c>
      <c r="E4182" s="21">
        <f>B4182</f>
        <v>46</v>
      </c>
      <c r="F4182" s="21"/>
      <c r="G4182" s="29"/>
    </row>
    <row r="4183" spans="1:7" ht="15.75" thickBot="1" x14ac:dyDescent="0.3">
      <c r="A4183" s="19" t="s">
        <v>68</v>
      </c>
      <c r="B4183" s="22">
        <v>46</v>
      </c>
      <c r="C4183" s="24" t="s">
        <v>88</v>
      </c>
      <c r="D4183" s="62" t="str">
        <f t="shared" si="588"/>
        <v>Только TONE46Держатели ковриков MBX MAT RACK</v>
      </c>
      <c r="E4183" s="24">
        <v>1</v>
      </c>
      <c r="F4183" s="24"/>
      <c r="G4183" s="33" t="s">
        <v>19</v>
      </c>
    </row>
    <row r="4184" spans="1:7" ht="15.75" thickBot="1" x14ac:dyDescent="0.3">
      <c r="A4184" s="19" t="s">
        <v>68</v>
      </c>
      <c r="B4184" s="22">
        <v>46</v>
      </c>
      <c r="C4184" s="21"/>
      <c r="D4184" s="62" t="str">
        <f t="shared" si="588"/>
        <v>Только TONE46</v>
      </c>
      <c r="E4184" s="21"/>
      <c r="F4184" s="21"/>
      <c r="G4184" s="29"/>
    </row>
    <row r="4185" spans="1:7" ht="14.65" customHeight="1" x14ac:dyDescent="0.25">
      <c r="A4185" s="19" t="s">
        <v>68</v>
      </c>
      <c r="B4185" s="22">
        <v>47</v>
      </c>
      <c r="C4185" s="39" t="s">
        <v>71</v>
      </c>
      <c r="D4185" s="62" t="str">
        <f t="shared" si="588"/>
        <v>Только TONE47Дополнительные весовые диски 1 кг</v>
      </c>
      <c r="E4185" s="21">
        <f>B4185*2</f>
        <v>94</v>
      </c>
      <c r="F4185" s="21"/>
      <c r="G4185" s="109" t="s">
        <v>21</v>
      </c>
    </row>
    <row r="4186" spans="1:7" x14ac:dyDescent="0.25">
      <c r="A4186" s="19" t="s">
        <v>68</v>
      </c>
      <c r="B4186" s="22">
        <v>47</v>
      </c>
      <c r="C4186" s="39" t="s">
        <v>72</v>
      </c>
      <c r="D4186" s="62" t="str">
        <f t="shared" si="588"/>
        <v>Только TONE47Дополнительные весовые диски 2,5 кг</v>
      </c>
      <c r="E4186" s="21">
        <f>B4186</f>
        <v>47</v>
      </c>
      <c r="F4186" s="21"/>
      <c r="G4186" s="110"/>
    </row>
    <row r="4187" spans="1:7" x14ac:dyDescent="0.25">
      <c r="A4187" s="19" t="s">
        <v>68</v>
      </c>
      <c r="B4187" s="22">
        <v>47</v>
      </c>
      <c r="C4187" s="39" t="s">
        <v>74</v>
      </c>
      <c r="D4187" s="62" t="str">
        <f t="shared" si="588"/>
        <v>Только TONE47Весовые диски 3,7 кг</v>
      </c>
      <c r="E4187" s="21">
        <f>E4186/2</f>
        <v>23.5</v>
      </c>
      <c r="F4187" s="21"/>
      <c r="G4187" s="110"/>
    </row>
    <row r="4188" spans="1:7" x14ac:dyDescent="0.25">
      <c r="A4188" s="19" t="s">
        <v>68</v>
      </c>
      <c r="B4188" s="22">
        <v>47</v>
      </c>
      <c r="C4188" s="39" t="s">
        <v>73</v>
      </c>
      <c r="D4188" s="62" t="str">
        <f t="shared" si="588"/>
        <v>Только TONE47Дополнительные весовые диски 5 кг</v>
      </c>
      <c r="E4188" s="21">
        <f>B4188/3</f>
        <v>15.666666666666666</v>
      </c>
      <c r="F4188" s="21"/>
      <c r="G4188" s="110"/>
    </row>
    <row r="4189" spans="1:7" x14ac:dyDescent="0.25">
      <c r="A4189" s="19" t="s">
        <v>68</v>
      </c>
      <c r="B4189" s="22">
        <v>47</v>
      </c>
      <c r="C4189" s="21" t="s">
        <v>78</v>
      </c>
      <c r="D4189" s="62" t="str">
        <f t="shared" si="588"/>
        <v>Только TONE47Амортизаторы SMARTBAND</v>
      </c>
      <c r="E4189" s="21">
        <f>B4189</f>
        <v>47</v>
      </c>
      <c r="F4189" s="21"/>
      <c r="G4189" s="110"/>
    </row>
    <row r="4190" spans="1:7" x14ac:dyDescent="0.25">
      <c r="A4190" s="19" t="s">
        <v>68</v>
      </c>
      <c r="B4190" s="22">
        <v>47</v>
      </c>
      <c r="C4190" s="21" t="s">
        <v>79</v>
      </c>
      <c r="D4190" s="62" t="str">
        <f t="shared" si="588"/>
        <v>Только TONE47Амортизаторы SMARTBAND EXTREME</v>
      </c>
      <c r="E4190" s="21">
        <f>E4189*0.2</f>
        <v>9.4</v>
      </c>
      <c r="F4190" s="21"/>
      <c r="G4190" s="110"/>
    </row>
    <row r="4191" spans="1:7" x14ac:dyDescent="0.25">
      <c r="A4191" s="19" t="s">
        <v>68</v>
      </c>
      <c r="B4191" s="22">
        <v>47</v>
      </c>
      <c r="C4191" s="21" t="s">
        <v>77</v>
      </c>
      <c r="D4191" s="62" t="str">
        <f t="shared" si="588"/>
        <v>Только TONE47Держатели Амортизаторов SMARTBAND RACK</v>
      </c>
      <c r="E4191" s="21">
        <v>6</v>
      </c>
      <c r="F4191" s="21"/>
      <c r="G4191" s="110"/>
    </row>
    <row r="4192" spans="1:7" x14ac:dyDescent="0.25">
      <c r="A4192" s="19" t="s">
        <v>68</v>
      </c>
      <c r="B4192" s="22">
        <v>47</v>
      </c>
      <c r="C4192" s="21" t="s">
        <v>80</v>
      </c>
      <c r="D4192" s="62" t="str">
        <f t="shared" si="588"/>
        <v>Только TONE47Коврики MBX MAT</v>
      </c>
      <c r="E4192" s="21">
        <f>B4192</f>
        <v>47</v>
      </c>
      <c r="F4192" s="21"/>
      <c r="G4192" s="29"/>
    </row>
    <row r="4193" spans="1:7" ht="15.75" thickBot="1" x14ac:dyDescent="0.3">
      <c r="A4193" s="19" t="s">
        <v>68</v>
      </c>
      <c r="B4193" s="22">
        <v>47</v>
      </c>
      <c r="C4193" s="24" t="s">
        <v>88</v>
      </c>
      <c r="D4193" s="62" t="str">
        <f t="shared" si="588"/>
        <v>Только TONE47Держатели ковриков MBX MAT RACK</v>
      </c>
      <c r="E4193" s="24">
        <v>1</v>
      </c>
      <c r="F4193" s="24"/>
      <c r="G4193" s="33" t="s">
        <v>19</v>
      </c>
    </row>
    <row r="4194" spans="1:7" ht="15.75" thickBot="1" x14ac:dyDescent="0.3">
      <c r="A4194" s="19" t="s">
        <v>68</v>
      </c>
      <c r="B4194" s="22">
        <v>47</v>
      </c>
      <c r="C4194" s="21"/>
      <c r="D4194" s="62" t="str">
        <f t="shared" si="588"/>
        <v>Только TONE47</v>
      </c>
      <c r="E4194" s="21"/>
      <c r="F4194" s="21"/>
      <c r="G4194" s="29"/>
    </row>
    <row r="4195" spans="1:7" ht="14.65" customHeight="1" x14ac:dyDescent="0.25">
      <c r="A4195" s="19" t="s">
        <v>68</v>
      </c>
      <c r="B4195" s="22">
        <v>48</v>
      </c>
      <c r="C4195" s="39" t="s">
        <v>71</v>
      </c>
      <c r="D4195" s="62" t="str">
        <f t="shared" si="588"/>
        <v>Только TONE48Дополнительные весовые диски 1 кг</v>
      </c>
      <c r="E4195" s="21">
        <f>B4195*2</f>
        <v>96</v>
      </c>
      <c r="F4195" s="21"/>
      <c r="G4195" s="109" t="s">
        <v>21</v>
      </c>
    </row>
    <row r="4196" spans="1:7" x14ac:dyDescent="0.25">
      <c r="A4196" s="19" t="s">
        <v>68</v>
      </c>
      <c r="B4196" s="22">
        <v>48</v>
      </c>
      <c r="C4196" s="39" t="s">
        <v>72</v>
      </c>
      <c r="D4196" s="62" t="str">
        <f t="shared" si="588"/>
        <v>Только TONE48Дополнительные весовые диски 2,5 кг</v>
      </c>
      <c r="E4196" s="21">
        <f>B4196</f>
        <v>48</v>
      </c>
      <c r="F4196" s="21"/>
      <c r="G4196" s="110"/>
    </row>
    <row r="4197" spans="1:7" x14ac:dyDescent="0.25">
      <c r="A4197" s="19" t="s">
        <v>68</v>
      </c>
      <c r="B4197" s="22">
        <v>48</v>
      </c>
      <c r="C4197" s="39" t="s">
        <v>74</v>
      </c>
      <c r="D4197" s="62" t="str">
        <f t="shared" si="588"/>
        <v>Только TONE48Весовые диски 3,7 кг</v>
      </c>
      <c r="E4197" s="21">
        <f>E4196/2</f>
        <v>24</v>
      </c>
      <c r="F4197" s="21"/>
      <c r="G4197" s="110"/>
    </row>
    <row r="4198" spans="1:7" x14ac:dyDescent="0.25">
      <c r="A4198" s="19" t="s">
        <v>68</v>
      </c>
      <c r="B4198" s="22">
        <v>48</v>
      </c>
      <c r="C4198" s="39" t="s">
        <v>73</v>
      </c>
      <c r="D4198" s="62" t="str">
        <f t="shared" si="588"/>
        <v>Только TONE48Дополнительные весовые диски 5 кг</v>
      </c>
      <c r="E4198" s="21">
        <f>B4198/3</f>
        <v>16</v>
      </c>
      <c r="F4198" s="21"/>
      <c r="G4198" s="110"/>
    </row>
    <row r="4199" spans="1:7" x14ac:dyDescent="0.25">
      <c r="A4199" s="19" t="s">
        <v>68</v>
      </c>
      <c r="B4199" s="22">
        <v>48</v>
      </c>
      <c r="C4199" s="21" t="s">
        <v>78</v>
      </c>
      <c r="D4199" s="62" t="str">
        <f t="shared" si="588"/>
        <v>Только TONE48Амортизаторы SMARTBAND</v>
      </c>
      <c r="E4199" s="21">
        <f>B4199</f>
        <v>48</v>
      </c>
      <c r="F4199" s="21"/>
      <c r="G4199" s="110"/>
    </row>
    <row r="4200" spans="1:7" x14ac:dyDescent="0.25">
      <c r="A4200" s="19" t="s">
        <v>68</v>
      </c>
      <c r="B4200" s="22">
        <v>48</v>
      </c>
      <c r="C4200" s="21" t="s">
        <v>79</v>
      </c>
      <c r="D4200" s="62" t="str">
        <f t="shared" si="588"/>
        <v>Только TONE48Амортизаторы SMARTBAND EXTREME</v>
      </c>
      <c r="E4200" s="21">
        <f>E4199*0.2</f>
        <v>9.6000000000000014</v>
      </c>
      <c r="F4200" s="21"/>
      <c r="G4200" s="110"/>
    </row>
    <row r="4201" spans="1:7" x14ac:dyDescent="0.25">
      <c r="A4201" s="19" t="s">
        <v>68</v>
      </c>
      <c r="B4201" s="22">
        <v>48</v>
      </c>
      <c r="C4201" s="21" t="s">
        <v>77</v>
      </c>
      <c r="D4201" s="62" t="str">
        <f t="shared" si="588"/>
        <v>Только TONE48Держатели Амортизаторов SMARTBAND RACK</v>
      </c>
      <c r="E4201" s="21">
        <v>6</v>
      </c>
      <c r="F4201" s="21"/>
      <c r="G4201" s="110"/>
    </row>
    <row r="4202" spans="1:7" x14ac:dyDescent="0.25">
      <c r="A4202" s="19" t="s">
        <v>68</v>
      </c>
      <c r="B4202" s="22">
        <v>48</v>
      </c>
      <c r="C4202" s="21" t="s">
        <v>80</v>
      </c>
      <c r="D4202" s="62" t="str">
        <f t="shared" si="588"/>
        <v>Только TONE48Коврики MBX MAT</v>
      </c>
      <c r="E4202" s="21">
        <f>B4202</f>
        <v>48</v>
      </c>
      <c r="F4202" s="21"/>
      <c r="G4202" s="29"/>
    </row>
    <row r="4203" spans="1:7" ht="15.75" thickBot="1" x14ac:dyDescent="0.3">
      <c r="A4203" s="19" t="s">
        <v>68</v>
      </c>
      <c r="B4203" s="22">
        <v>48</v>
      </c>
      <c r="C4203" s="24" t="s">
        <v>88</v>
      </c>
      <c r="D4203" s="62" t="str">
        <f t="shared" si="588"/>
        <v>Только TONE48Держатели ковриков MBX MAT RACK</v>
      </c>
      <c r="E4203" s="24">
        <v>1</v>
      </c>
      <c r="F4203" s="24"/>
      <c r="G4203" s="33" t="s">
        <v>19</v>
      </c>
    </row>
    <row r="4204" spans="1:7" ht="15.75" thickBot="1" x14ac:dyDescent="0.3">
      <c r="A4204" s="19" t="s">
        <v>68</v>
      </c>
      <c r="B4204" s="22">
        <v>48</v>
      </c>
      <c r="C4204" s="21"/>
      <c r="D4204" s="62" t="str">
        <f t="shared" si="588"/>
        <v>Только TONE48</v>
      </c>
      <c r="E4204" s="21"/>
      <c r="F4204" s="21"/>
      <c r="G4204" s="29"/>
    </row>
    <row r="4205" spans="1:7" ht="14.65" customHeight="1" x14ac:dyDescent="0.25">
      <c r="A4205" s="19" t="s">
        <v>68</v>
      </c>
      <c r="B4205" s="22">
        <v>49</v>
      </c>
      <c r="C4205" s="39" t="s">
        <v>71</v>
      </c>
      <c r="D4205" s="62" t="str">
        <f t="shared" si="588"/>
        <v>Только TONE49Дополнительные весовые диски 1 кг</v>
      </c>
      <c r="E4205" s="21">
        <f>B4205*2</f>
        <v>98</v>
      </c>
      <c r="F4205" s="21"/>
      <c r="G4205" s="109" t="s">
        <v>21</v>
      </c>
    </row>
    <row r="4206" spans="1:7" x14ac:dyDescent="0.25">
      <c r="A4206" s="19" t="s">
        <v>68</v>
      </c>
      <c r="B4206" s="22">
        <v>49</v>
      </c>
      <c r="C4206" s="39" t="s">
        <v>72</v>
      </c>
      <c r="D4206" s="62" t="str">
        <f t="shared" si="588"/>
        <v>Только TONE49Дополнительные весовые диски 2,5 кг</v>
      </c>
      <c r="E4206" s="21">
        <f>B4206</f>
        <v>49</v>
      </c>
      <c r="F4206" s="21"/>
      <c r="G4206" s="110"/>
    </row>
    <row r="4207" spans="1:7" x14ac:dyDescent="0.25">
      <c r="A4207" s="19" t="s">
        <v>68</v>
      </c>
      <c r="B4207" s="22">
        <v>49</v>
      </c>
      <c r="C4207" s="39" t="s">
        <v>74</v>
      </c>
      <c r="D4207" s="62" t="str">
        <f t="shared" si="588"/>
        <v>Только TONE49Весовые диски 3,7 кг</v>
      </c>
      <c r="E4207" s="21">
        <f>E4206/2</f>
        <v>24.5</v>
      </c>
      <c r="F4207" s="21"/>
      <c r="G4207" s="110"/>
    </row>
    <row r="4208" spans="1:7" x14ac:dyDescent="0.25">
      <c r="A4208" s="19" t="s">
        <v>68</v>
      </c>
      <c r="B4208" s="22">
        <v>49</v>
      </c>
      <c r="C4208" s="39" t="s">
        <v>73</v>
      </c>
      <c r="D4208" s="62" t="str">
        <f t="shared" ref="D4208:D4271" si="589">A4208&amp;B4208&amp;C4208</f>
        <v>Только TONE49Дополнительные весовые диски 5 кг</v>
      </c>
      <c r="E4208" s="21">
        <f>B4208/3</f>
        <v>16.333333333333332</v>
      </c>
      <c r="F4208" s="21"/>
      <c r="G4208" s="110"/>
    </row>
    <row r="4209" spans="1:7" x14ac:dyDescent="0.25">
      <c r="A4209" s="19" t="s">
        <v>68</v>
      </c>
      <c r="B4209" s="22">
        <v>49</v>
      </c>
      <c r="C4209" s="21" t="s">
        <v>78</v>
      </c>
      <c r="D4209" s="62" t="str">
        <f t="shared" si="589"/>
        <v>Только TONE49Амортизаторы SMARTBAND</v>
      </c>
      <c r="E4209" s="21">
        <f>B4209</f>
        <v>49</v>
      </c>
      <c r="F4209" s="21"/>
      <c r="G4209" s="110"/>
    </row>
    <row r="4210" spans="1:7" x14ac:dyDescent="0.25">
      <c r="A4210" s="19" t="s">
        <v>68</v>
      </c>
      <c r="B4210" s="22">
        <v>49</v>
      </c>
      <c r="C4210" s="21" t="s">
        <v>79</v>
      </c>
      <c r="D4210" s="62" t="str">
        <f t="shared" si="589"/>
        <v>Только TONE49Амортизаторы SMARTBAND EXTREME</v>
      </c>
      <c r="E4210" s="21">
        <f>E4209*0.2</f>
        <v>9.8000000000000007</v>
      </c>
      <c r="F4210" s="21"/>
      <c r="G4210" s="110"/>
    </row>
    <row r="4211" spans="1:7" x14ac:dyDescent="0.25">
      <c r="A4211" s="19" t="s">
        <v>68</v>
      </c>
      <c r="B4211" s="22">
        <v>49</v>
      </c>
      <c r="C4211" s="21" t="s">
        <v>77</v>
      </c>
      <c r="D4211" s="62" t="str">
        <f t="shared" si="589"/>
        <v>Только TONE49Держатели Амортизаторов SMARTBAND RACK</v>
      </c>
      <c r="E4211" s="21">
        <v>6</v>
      </c>
      <c r="F4211" s="21"/>
      <c r="G4211" s="110"/>
    </row>
    <row r="4212" spans="1:7" x14ac:dyDescent="0.25">
      <c r="A4212" s="19" t="s">
        <v>68</v>
      </c>
      <c r="B4212" s="22">
        <v>49</v>
      </c>
      <c r="C4212" s="21" t="s">
        <v>80</v>
      </c>
      <c r="D4212" s="62" t="str">
        <f t="shared" si="589"/>
        <v>Только TONE49Коврики MBX MAT</v>
      </c>
      <c r="E4212" s="21">
        <f>B4212</f>
        <v>49</v>
      </c>
      <c r="F4212" s="21"/>
      <c r="G4212" s="29"/>
    </row>
    <row r="4213" spans="1:7" ht="15.75" thickBot="1" x14ac:dyDescent="0.3">
      <c r="A4213" s="19" t="s">
        <v>68</v>
      </c>
      <c r="B4213" s="22">
        <v>49</v>
      </c>
      <c r="C4213" s="24" t="s">
        <v>88</v>
      </c>
      <c r="D4213" s="62" t="str">
        <f t="shared" si="589"/>
        <v>Только TONE49Держатели ковриков MBX MAT RACK</v>
      </c>
      <c r="E4213" s="24">
        <v>1</v>
      </c>
      <c r="F4213" s="24"/>
      <c r="G4213" s="33" t="s">
        <v>19</v>
      </c>
    </row>
    <row r="4214" spans="1:7" ht="15.75" thickBot="1" x14ac:dyDescent="0.3">
      <c r="A4214" s="19" t="s">
        <v>68</v>
      </c>
      <c r="B4214" s="22">
        <v>49</v>
      </c>
      <c r="C4214" s="21"/>
      <c r="D4214" s="62" t="str">
        <f t="shared" si="589"/>
        <v>Только TONE49</v>
      </c>
      <c r="E4214" s="21"/>
      <c r="F4214" s="21"/>
      <c r="G4214" s="29"/>
    </row>
    <row r="4215" spans="1:7" ht="14.65" customHeight="1" x14ac:dyDescent="0.25">
      <c r="A4215" s="19" t="s">
        <v>68</v>
      </c>
      <c r="B4215" s="22">
        <v>50</v>
      </c>
      <c r="C4215" s="39" t="s">
        <v>71</v>
      </c>
      <c r="D4215" s="62" t="str">
        <f t="shared" si="589"/>
        <v>Только TONE50Дополнительные весовые диски 1 кг</v>
      </c>
      <c r="E4215" s="21">
        <f>B4215*2</f>
        <v>100</v>
      </c>
      <c r="F4215" s="21"/>
      <c r="G4215" s="109" t="s">
        <v>21</v>
      </c>
    </row>
    <row r="4216" spans="1:7" x14ac:dyDescent="0.25">
      <c r="A4216" s="19" t="s">
        <v>68</v>
      </c>
      <c r="B4216" s="22">
        <v>50</v>
      </c>
      <c r="C4216" s="39" t="s">
        <v>72</v>
      </c>
      <c r="D4216" s="62" t="str">
        <f t="shared" si="589"/>
        <v>Только TONE50Дополнительные весовые диски 2,5 кг</v>
      </c>
      <c r="E4216" s="21">
        <f>B4216</f>
        <v>50</v>
      </c>
      <c r="F4216" s="21"/>
      <c r="G4216" s="110"/>
    </row>
    <row r="4217" spans="1:7" x14ac:dyDescent="0.25">
      <c r="A4217" s="19" t="s">
        <v>68</v>
      </c>
      <c r="B4217" s="22">
        <v>50</v>
      </c>
      <c r="C4217" s="39" t="s">
        <v>74</v>
      </c>
      <c r="D4217" s="62" t="str">
        <f t="shared" si="589"/>
        <v>Только TONE50Весовые диски 3,7 кг</v>
      </c>
      <c r="E4217" s="21">
        <f>E4216/2</f>
        <v>25</v>
      </c>
      <c r="F4217" s="21"/>
      <c r="G4217" s="110"/>
    </row>
    <row r="4218" spans="1:7" x14ac:dyDescent="0.25">
      <c r="A4218" s="19" t="s">
        <v>68</v>
      </c>
      <c r="B4218" s="22">
        <v>50</v>
      </c>
      <c r="C4218" s="39" t="s">
        <v>73</v>
      </c>
      <c r="D4218" s="62" t="str">
        <f t="shared" si="589"/>
        <v>Только TONE50Дополнительные весовые диски 5 кг</v>
      </c>
      <c r="E4218" s="21">
        <f>B4218/3</f>
        <v>16.666666666666668</v>
      </c>
      <c r="F4218" s="21"/>
      <c r="G4218" s="110"/>
    </row>
    <row r="4219" spans="1:7" x14ac:dyDescent="0.25">
      <c r="A4219" s="19" t="s">
        <v>68</v>
      </c>
      <c r="B4219" s="22">
        <v>50</v>
      </c>
      <c r="C4219" s="21" t="s">
        <v>78</v>
      </c>
      <c r="D4219" s="62" t="str">
        <f t="shared" si="589"/>
        <v>Только TONE50Амортизаторы SMARTBAND</v>
      </c>
      <c r="E4219" s="21">
        <f>B4219</f>
        <v>50</v>
      </c>
      <c r="F4219" s="21"/>
      <c r="G4219" s="110"/>
    </row>
    <row r="4220" spans="1:7" x14ac:dyDescent="0.25">
      <c r="A4220" s="19" t="s">
        <v>68</v>
      </c>
      <c r="B4220" s="22">
        <v>50</v>
      </c>
      <c r="C4220" s="21" t="s">
        <v>79</v>
      </c>
      <c r="D4220" s="62" t="str">
        <f t="shared" si="589"/>
        <v>Только TONE50Амортизаторы SMARTBAND EXTREME</v>
      </c>
      <c r="E4220" s="21">
        <f>E4219*0.2</f>
        <v>10</v>
      </c>
      <c r="F4220" s="21"/>
      <c r="G4220" s="110"/>
    </row>
    <row r="4221" spans="1:7" x14ac:dyDescent="0.25">
      <c r="A4221" s="19" t="s">
        <v>68</v>
      </c>
      <c r="B4221" s="22">
        <v>50</v>
      </c>
      <c r="C4221" s="21" t="s">
        <v>77</v>
      </c>
      <c r="D4221" s="62" t="str">
        <f t="shared" si="589"/>
        <v>Только TONE50Держатели Амортизаторов SMARTBAND RACK</v>
      </c>
      <c r="E4221" s="21">
        <v>6</v>
      </c>
      <c r="F4221" s="21"/>
      <c r="G4221" s="110"/>
    </row>
    <row r="4222" spans="1:7" x14ac:dyDescent="0.25">
      <c r="A4222" s="19" t="s">
        <v>68</v>
      </c>
      <c r="B4222" s="22">
        <v>50</v>
      </c>
      <c r="C4222" s="21" t="s">
        <v>80</v>
      </c>
      <c r="D4222" s="62" t="str">
        <f t="shared" si="589"/>
        <v>Только TONE50Коврики MBX MAT</v>
      </c>
      <c r="E4222" s="21">
        <f>B4222</f>
        <v>50</v>
      </c>
      <c r="F4222" s="21"/>
      <c r="G4222" s="29"/>
    </row>
    <row r="4223" spans="1:7" ht="15.75" thickBot="1" x14ac:dyDescent="0.3">
      <c r="A4223" s="19" t="s">
        <v>68</v>
      </c>
      <c r="B4223" s="22">
        <v>50</v>
      </c>
      <c r="C4223" s="24" t="s">
        <v>88</v>
      </c>
      <c r="D4223" s="62" t="str">
        <f t="shared" si="589"/>
        <v>Только TONE50Держатели ковриков MBX MAT RACK</v>
      </c>
      <c r="E4223" s="24">
        <v>1</v>
      </c>
      <c r="F4223" s="24"/>
      <c r="G4223" s="33" t="s">
        <v>19</v>
      </c>
    </row>
    <row r="4224" spans="1:7" ht="15.75" thickBot="1" x14ac:dyDescent="0.3">
      <c r="A4224" s="19" t="s">
        <v>68</v>
      </c>
      <c r="B4224" s="22">
        <v>50</v>
      </c>
      <c r="C4224" s="21"/>
      <c r="D4224" s="62" t="str">
        <f t="shared" si="589"/>
        <v>Только TONE50</v>
      </c>
      <c r="E4224" s="21"/>
      <c r="F4224" s="21"/>
      <c r="G4224" s="29"/>
    </row>
    <row r="4225" spans="1:7" ht="14.65" customHeight="1" x14ac:dyDescent="0.25">
      <c r="A4225" s="19" t="s">
        <v>68</v>
      </c>
      <c r="B4225" s="22">
        <v>51</v>
      </c>
      <c r="C4225" s="39" t="s">
        <v>71</v>
      </c>
      <c r="D4225" s="62" t="str">
        <f t="shared" si="589"/>
        <v>Только TONE51Дополнительные весовые диски 1 кг</v>
      </c>
      <c r="E4225" s="21">
        <f>B4225*2</f>
        <v>102</v>
      </c>
      <c r="F4225" s="21"/>
      <c r="G4225" s="109" t="s">
        <v>21</v>
      </c>
    </row>
    <row r="4226" spans="1:7" x14ac:dyDescent="0.25">
      <c r="A4226" s="19" t="s">
        <v>68</v>
      </c>
      <c r="B4226" s="22">
        <v>51</v>
      </c>
      <c r="C4226" s="39" t="s">
        <v>72</v>
      </c>
      <c r="D4226" s="62" t="str">
        <f t="shared" si="589"/>
        <v>Только TONE51Дополнительные весовые диски 2,5 кг</v>
      </c>
      <c r="E4226" s="21">
        <f>B4226</f>
        <v>51</v>
      </c>
      <c r="F4226" s="21"/>
      <c r="G4226" s="110"/>
    </row>
    <row r="4227" spans="1:7" x14ac:dyDescent="0.25">
      <c r="A4227" s="19" t="s">
        <v>68</v>
      </c>
      <c r="B4227" s="22">
        <v>51</v>
      </c>
      <c r="C4227" s="39" t="s">
        <v>74</v>
      </c>
      <c r="D4227" s="62" t="str">
        <f t="shared" si="589"/>
        <v>Только TONE51Весовые диски 3,7 кг</v>
      </c>
      <c r="E4227" s="21">
        <f>E4226/2</f>
        <v>25.5</v>
      </c>
      <c r="F4227" s="21"/>
      <c r="G4227" s="110"/>
    </row>
    <row r="4228" spans="1:7" x14ac:dyDescent="0.25">
      <c r="A4228" s="19" t="s">
        <v>68</v>
      </c>
      <c r="B4228" s="22">
        <v>51</v>
      </c>
      <c r="C4228" s="39" t="s">
        <v>73</v>
      </c>
      <c r="D4228" s="62" t="str">
        <f t="shared" si="589"/>
        <v>Только TONE51Дополнительные весовые диски 5 кг</v>
      </c>
      <c r="E4228" s="21">
        <f>B4228/3</f>
        <v>17</v>
      </c>
      <c r="F4228" s="21"/>
      <c r="G4228" s="110"/>
    </row>
    <row r="4229" spans="1:7" x14ac:dyDescent="0.25">
      <c r="A4229" s="19" t="s">
        <v>68</v>
      </c>
      <c r="B4229" s="22">
        <v>51</v>
      </c>
      <c r="C4229" s="21" t="s">
        <v>78</v>
      </c>
      <c r="D4229" s="62" t="str">
        <f t="shared" si="589"/>
        <v>Только TONE51Амортизаторы SMARTBAND</v>
      </c>
      <c r="E4229" s="21">
        <f>B4229</f>
        <v>51</v>
      </c>
      <c r="F4229" s="21"/>
      <c r="G4229" s="110"/>
    </row>
    <row r="4230" spans="1:7" x14ac:dyDescent="0.25">
      <c r="A4230" s="19" t="s">
        <v>68</v>
      </c>
      <c r="B4230" s="22">
        <v>51</v>
      </c>
      <c r="C4230" s="21" t="s">
        <v>79</v>
      </c>
      <c r="D4230" s="62" t="str">
        <f t="shared" si="589"/>
        <v>Только TONE51Амортизаторы SMARTBAND EXTREME</v>
      </c>
      <c r="E4230" s="21">
        <v>9</v>
      </c>
      <c r="F4230" s="21"/>
      <c r="G4230" s="110"/>
    </row>
    <row r="4231" spans="1:7" x14ac:dyDescent="0.25">
      <c r="A4231" s="19" t="s">
        <v>68</v>
      </c>
      <c r="B4231" s="22">
        <v>51</v>
      </c>
      <c r="C4231" s="21" t="s">
        <v>77</v>
      </c>
      <c r="D4231" s="62" t="str">
        <f t="shared" si="589"/>
        <v>Только TONE51Держатели Амортизаторов SMARTBAND RACK</v>
      </c>
      <c r="E4231" s="21">
        <v>6</v>
      </c>
      <c r="F4231" s="21"/>
      <c r="G4231" s="110"/>
    </row>
    <row r="4232" spans="1:7" x14ac:dyDescent="0.25">
      <c r="A4232" s="19" t="s">
        <v>68</v>
      </c>
      <c r="B4232" s="22">
        <v>51</v>
      </c>
      <c r="C4232" s="21" t="s">
        <v>80</v>
      </c>
      <c r="D4232" s="62" t="str">
        <f t="shared" si="589"/>
        <v>Только TONE51Коврики MBX MAT</v>
      </c>
      <c r="E4232" s="21">
        <f>B4232</f>
        <v>51</v>
      </c>
      <c r="F4232" s="21"/>
      <c r="G4232" s="29"/>
    </row>
    <row r="4233" spans="1:7" ht="15.75" thickBot="1" x14ac:dyDescent="0.3">
      <c r="A4233" s="19" t="s">
        <v>68</v>
      </c>
      <c r="B4233" s="22">
        <v>51</v>
      </c>
      <c r="C4233" s="24" t="s">
        <v>88</v>
      </c>
      <c r="D4233" s="62" t="str">
        <f t="shared" si="589"/>
        <v>Только TONE51Держатели ковриков MBX MAT RACK</v>
      </c>
      <c r="E4233" s="24">
        <v>2</v>
      </c>
      <c r="F4233" s="24"/>
      <c r="G4233" s="33" t="s">
        <v>19</v>
      </c>
    </row>
    <row r="4234" spans="1:7" ht="15.75" thickBot="1" x14ac:dyDescent="0.3">
      <c r="A4234" s="19" t="s">
        <v>68</v>
      </c>
      <c r="B4234" s="22">
        <v>51</v>
      </c>
      <c r="C4234" s="21"/>
      <c r="D4234" s="62" t="str">
        <f t="shared" si="589"/>
        <v>Только TONE51</v>
      </c>
      <c r="E4234" s="21"/>
      <c r="F4234" s="21"/>
      <c r="G4234" s="29"/>
    </row>
    <row r="4235" spans="1:7" ht="14.65" customHeight="1" x14ac:dyDescent="0.25">
      <c r="A4235" s="19" t="s">
        <v>68</v>
      </c>
      <c r="B4235" s="22">
        <v>52</v>
      </c>
      <c r="C4235" s="39" t="s">
        <v>71</v>
      </c>
      <c r="D4235" s="62" t="str">
        <f t="shared" si="589"/>
        <v>Только TONE52Дополнительные весовые диски 1 кг</v>
      </c>
      <c r="E4235" s="21">
        <f>B4235*2</f>
        <v>104</v>
      </c>
      <c r="F4235" s="21"/>
      <c r="G4235" s="109" t="s">
        <v>21</v>
      </c>
    </row>
    <row r="4236" spans="1:7" x14ac:dyDescent="0.25">
      <c r="A4236" s="19" t="s">
        <v>68</v>
      </c>
      <c r="B4236" s="22">
        <v>52</v>
      </c>
      <c r="C4236" s="39" t="s">
        <v>72</v>
      </c>
      <c r="D4236" s="62" t="str">
        <f t="shared" si="589"/>
        <v>Только TONE52Дополнительные весовые диски 2,5 кг</v>
      </c>
      <c r="E4236" s="21">
        <f>B4236</f>
        <v>52</v>
      </c>
      <c r="F4236" s="21"/>
      <c r="G4236" s="110"/>
    </row>
    <row r="4237" spans="1:7" x14ac:dyDescent="0.25">
      <c r="A4237" s="19" t="s">
        <v>68</v>
      </c>
      <c r="B4237" s="22">
        <v>52</v>
      </c>
      <c r="C4237" s="39" t="s">
        <v>74</v>
      </c>
      <c r="D4237" s="62" t="str">
        <f t="shared" si="589"/>
        <v>Только TONE52Весовые диски 3,7 кг</v>
      </c>
      <c r="E4237" s="21">
        <f>E4236/2</f>
        <v>26</v>
      </c>
      <c r="F4237" s="21"/>
      <c r="G4237" s="110"/>
    </row>
    <row r="4238" spans="1:7" x14ac:dyDescent="0.25">
      <c r="A4238" s="19" t="s">
        <v>68</v>
      </c>
      <c r="B4238" s="22">
        <v>52</v>
      </c>
      <c r="C4238" s="39" t="s">
        <v>73</v>
      </c>
      <c r="D4238" s="62" t="str">
        <f t="shared" si="589"/>
        <v>Только TONE52Дополнительные весовые диски 5 кг</v>
      </c>
      <c r="E4238" s="21">
        <f>B4238/3</f>
        <v>17.333333333333332</v>
      </c>
      <c r="F4238" s="21"/>
      <c r="G4238" s="110"/>
    </row>
    <row r="4239" spans="1:7" x14ac:dyDescent="0.25">
      <c r="A4239" s="19" t="s">
        <v>68</v>
      </c>
      <c r="B4239" s="22">
        <v>52</v>
      </c>
      <c r="C4239" s="21" t="s">
        <v>78</v>
      </c>
      <c r="D4239" s="62" t="str">
        <f t="shared" si="589"/>
        <v>Только TONE52Амортизаторы SMARTBAND</v>
      </c>
      <c r="E4239" s="21">
        <f>B4239</f>
        <v>52</v>
      </c>
      <c r="F4239" s="21"/>
      <c r="G4239" s="110"/>
    </row>
    <row r="4240" spans="1:7" x14ac:dyDescent="0.25">
      <c r="A4240" s="19" t="s">
        <v>68</v>
      </c>
      <c r="B4240" s="22">
        <v>52</v>
      </c>
      <c r="C4240" s="21" t="s">
        <v>79</v>
      </c>
      <c r="D4240" s="62" t="str">
        <f t="shared" si="589"/>
        <v>Только TONE52Амортизаторы SMARTBAND EXTREME</v>
      </c>
      <c r="E4240" s="21">
        <f>E4239*0.2</f>
        <v>10.4</v>
      </c>
      <c r="F4240" s="21"/>
      <c r="G4240" s="110"/>
    </row>
    <row r="4241" spans="1:7" x14ac:dyDescent="0.25">
      <c r="A4241" s="19" t="s">
        <v>68</v>
      </c>
      <c r="B4241" s="22">
        <v>52</v>
      </c>
      <c r="C4241" s="21" t="s">
        <v>77</v>
      </c>
      <c r="D4241" s="62" t="str">
        <f t="shared" si="589"/>
        <v>Только TONE52Держатели Амортизаторов SMARTBAND RACK</v>
      </c>
      <c r="E4241" s="21">
        <v>7</v>
      </c>
      <c r="F4241" s="21"/>
      <c r="G4241" s="110"/>
    </row>
    <row r="4242" spans="1:7" x14ac:dyDescent="0.25">
      <c r="A4242" s="19" t="s">
        <v>68</v>
      </c>
      <c r="B4242" s="22">
        <v>52</v>
      </c>
      <c r="C4242" s="21" t="s">
        <v>80</v>
      </c>
      <c r="D4242" s="62" t="str">
        <f t="shared" si="589"/>
        <v>Только TONE52Коврики MBX MAT</v>
      </c>
      <c r="E4242" s="21">
        <f>B4242</f>
        <v>52</v>
      </c>
      <c r="F4242" s="21"/>
      <c r="G4242" s="29"/>
    </row>
    <row r="4243" spans="1:7" ht="15.75" thickBot="1" x14ac:dyDescent="0.3">
      <c r="A4243" s="19" t="s">
        <v>68</v>
      </c>
      <c r="B4243" s="22">
        <v>52</v>
      </c>
      <c r="C4243" s="24" t="s">
        <v>88</v>
      </c>
      <c r="D4243" s="62" t="str">
        <f t="shared" si="589"/>
        <v>Только TONE52Держатели ковриков MBX MAT RACK</v>
      </c>
      <c r="E4243" s="24">
        <v>2</v>
      </c>
      <c r="F4243" s="24"/>
      <c r="G4243" s="33" t="s">
        <v>19</v>
      </c>
    </row>
    <row r="4244" spans="1:7" ht="15.75" thickBot="1" x14ac:dyDescent="0.3">
      <c r="A4244" s="19" t="s">
        <v>68</v>
      </c>
      <c r="B4244" s="22">
        <v>52</v>
      </c>
      <c r="C4244" s="21"/>
      <c r="D4244" s="62" t="str">
        <f t="shared" si="589"/>
        <v>Только TONE52</v>
      </c>
      <c r="E4244" s="21"/>
      <c r="F4244" s="21"/>
      <c r="G4244" s="29"/>
    </row>
    <row r="4245" spans="1:7" ht="14.65" customHeight="1" x14ac:dyDescent="0.25">
      <c r="A4245" s="19" t="s">
        <v>68</v>
      </c>
      <c r="B4245" s="22">
        <v>53</v>
      </c>
      <c r="C4245" s="39" t="s">
        <v>71</v>
      </c>
      <c r="D4245" s="62" t="str">
        <f t="shared" si="589"/>
        <v>Только TONE53Дополнительные весовые диски 1 кг</v>
      </c>
      <c r="E4245" s="21">
        <f>B4245*2</f>
        <v>106</v>
      </c>
      <c r="F4245" s="21"/>
      <c r="G4245" s="109" t="s">
        <v>21</v>
      </c>
    </row>
    <row r="4246" spans="1:7" x14ac:dyDescent="0.25">
      <c r="A4246" s="19" t="s">
        <v>68</v>
      </c>
      <c r="B4246" s="22">
        <v>53</v>
      </c>
      <c r="C4246" s="39" t="s">
        <v>72</v>
      </c>
      <c r="D4246" s="62" t="str">
        <f t="shared" si="589"/>
        <v>Только TONE53Дополнительные весовые диски 2,5 кг</v>
      </c>
      <c r="E4246" s="21">
        <f>B4246</f>
        <v>53</v>
      </c>
      <c r="F4246" s="21"/>
      <c r="G4246" s="110"/>
    </row>
    <row r="4247" spans="1:7" x14ac:dyDescent="0.25">
      <c r="A4247" s="19" t="s">
        <v>68</v>
      </c>
      <c r="B4247" s="22">
        <v>53</v>
      </c>
      <c r="C4247" s="39" t="s">
        <v>74</v>
      </c>
      <c r="D4247" s="62" t="str">
        <f t="shared" si="589"/>
        <v>Только TONE53Весовые диски 3,7 кг</v>
      </c>
      <c r="E4247" s="21">
        <f>E4246/2</f>
        <v>26.5</v>
      </c>
      <c r="F4247" s="21"/>
      <c r="G4247" s="110"/>
    </row>
    <row r="4248" spans="1:7" x14ac:dyDescent="0.25">
      <c r="A4248" s="19" t="s">
        <v>68</v>
      </c>
      <c r="B4248" s="22">
        <v>53</v>
      </c>
      <c r="C4248" s="39" t="s">
        <v>73</v>
      </c>
      <c r="D4248" s="62" t="str">
        <f t="shared" si="589"/>
        <v>Только TONE53Дополнительные весовые диски 5 кг</v>
      </c>
      <c r="E4248" s="21">
        <f>B4248/3</f>
        <v>17.666666666666668</v>
      </c>
      <c r="F4248" s="21"/>
      <c r="G4248" s="110"/>
    </row>
    <row r="4249" spans="1:7" x14ac:dyDescent="0.25">
      <c r="A4249" s="19" t="s">
        <v>68</v>
      </c>
      <c r="B4249" s="22">
        <v>53</v>
      </c>
      <c r="C4249" s="21" t="s">
        <v>78</v>
      </c>
      <c r="D4249" s="62" t="str">
        <f t="shared" si="589"/>
        <v>Только TONE53Амортизаторы SMARTBAND</v>
      </c>
      <c r="E4249" s="21">
        <f>B4249</f>
        <v>53</v>
      </c>
      <c r="F4249" s="21"/>
      <c r="G4249" s="110"/>
    </row>
    <row r="4250" spans="1:7" x14ac:dyDescent="0.25">
      <c r="A4250" s="19" t="s">
        <v>68</v>
      </c>
      <c r="B4250" s="22">
        <v>53</v>
      </c>
      <c r="C4250" s="21" t="s">
        <v>79</v>
      </c>
      <c r="D4250" s="62" t="str">
        <f t="shared" si="589"/>
        <v>Только TONE53Амортизаторы SMARTBAND EXTREME</v>
      </c>
      <c r="E4250" s="21">
        <f>E4249*0.2</f>
        <v>10.600000000000001</v>
      </c>
      <c r="F4250" s="21"/>
      <c r="G4250" s="110"/>
    </row>
    <row r="4251" spans="1:7" x14ac:dyDescent="0.25">
      <c r="A4251" s="19" t="s">
        <v>68</v>
      </c>
      <c r="B4251" s="22">
        <v>53</v>
      </c>
      <c r="C4251" s="21" t="s">
        <v>77</v>
      </c>
      <c r="D4251" s="62" t="str">
        <f t="shared" si="589"/>
        <v>Только TONE53Держатели Амортизаторов SMARTBAND RACK</v>
      </c>
      <c r="E4251" s="21">
        <v>7</v>
      </c>
      <c r="F4251" s="21"/>
      <c r="G4251" s="110"/>
    </row>
    <row r="4252" spans="1:7" x14ac:dyDescent="0.25">
      <c r="A4252" s="19" t="s">
        <v>68</v>
      </c>
      <c r="B4252" s="22">
        <v>53</v>
      </c>
      <c r="C4252" s="21" t="s">
        <v>80</v>
      </c>
      <c r="D4252" s="62" t="str">
        <f t="shared" si="589"/>
        <v>Только TONE53Коврики MBX MAT</v>
      </c>
      <c r="E4252" s="21">
        <f>B4252</f>
        <v>53</v>
      </c>
      <c r="F4252" s="21"/>
      <c r="G4252" s="29"/>
    </row>
    <row r="4253" spans="1:7" ht="15.75" thickBot="1" x14ac:dyDescent="0.3">
      <c r="A4253" s="19" t="s">
        <v>68</v>
      </c>
      <c r="B4253" s="22">
        <v>53</v>
      </c>
      <c r="C4253" s="24" t="s">
        <v>88</v>
      </c>
      <c r="D4253" s="62" t="str">
        <f t="shared" si="589"/>
        <v>Только TONE53Держатели ковриков MBX MAT RACK</v>
      </c>
      <c r="E4253" s="24">
        <v>2</v>
      </c>
      <c r="F4253" s="24"/>
      <c r="G4253" s="33" t="s">
        <v>19</v>
      </c>
    </row>
    <row r="4254" spans="1:7" ht="15.75" thickBot="1" x14ac:dyDescent="0.3">
      <c r="A4254" s="19" t="s">
        <v>68</v>
      </c>
      <c r="B4254" s="22">
        <v>53</v>
      </c>
      <c r="C4254" s="21"/>
      <c r="D4254" s="62" t="str">
        <f t="shared" si="589"/>
        <v>Только TONE53</v>
      </c>
      <c r="E4254" s="21"/>
      <c r="F4254" s="21"/>
      <c r="G4254" s="29"/>
    </row>
    <row r="4255" spans="1:7" ht="14.65" customHeight="1" x14ac:dyDescent="0.25">
      <c r="A4255" s="19" t="s">
        <v>68</v>
      </c>
      <c r="B4255" s="22">
        <v>54</v>
      </c>
      <c r="C4255" s="39" t="s">
        <v>71</v>
      </c>
      <c r="D4255" s="62" t="str">
        <f t="shared" si="589"/>
        <v>Только TONE54Дополнительные весовые диски 1 кг</v>
      </c>
      <c r="E4255" s="21">
        <f>B4255*2</f>
        <v>108</v>
      </c>
      <c r="F4255" s="21"/>
      <c r="G4255" s="109" t="s">
        <v>21</v>
      </c>
    </row>
    <row r="4256" spans="1:7" x14ac:dyDescent="0.25">
      <c r="A4256" s="19" t="s">
        <v>68</v>
      </c>
      <c r="B4256" s="22">
        <v>54</v>
      </c>
      <c r="C4256" s="39" t="s">
        <v>72</v>
      </c>
      <c r="D4256" s="62" t="str">
        <f t="shared" si="589"/>
        <v>Только TONE54Дополнительные весовые диски 2,5 кг</v>
      </c>
      <c r="E4256" s="21">
        <f>B4256</f>
        <v>54</v>
      </c>
      <c r="F4256" s="21"/>
      <c r="G4256" s="110"/>
    </row>
    <row r="4257" spans="1:7" x14ac:dyDescent="0.25">
      <c r="A4257" s="19" t="s">
        <v>68</v>
      </c>
      <c r="B4257" s="22">
        <v>54</v>
      </c>
      <c r="C4257" s="39" t="s">
        <v>74</v>
      </c>
      <c r="D4257" s="62" t="str">
        <f t="shared" si="589"/>
        <v>Только TONE54Весовые диски 3,7 кг</v>
      </c>
      <c r="E4257" s="21">
        <f>E4256/2</f>
        <v>27</v>
      </c>
      <c r="F4257" s="21"/>
      <c r="G4257" s="110"/>
    </row>
    <row r="4258" spans="1:7" x14ac:dyDescent="0.25">
      <c r="A4258" s="19" t="s">
        <v>68</v>
      </c>
      <c r="B4258" s="22">
        <v>54</v>
      </c>
      <c r="C4258" s="39" t="s">
        <v>73</v>
      </c>
      <c r="D4258" s="62" t="str">
        <f t="shared" si="589"/>
        <v>Только TONE54Дополнительные весовые диски 5 кг</v>
      </c>
      <c r="E4258" s="21">
        <f>B4258/3</f>
        <v>18</v>
      </c>
      <c r="F4258" s="21"/>
      <c r="G4258" s="110"/>
    </row>
    <row r="4259" spans="1:7" x14ac:dyDescent="0.25">
      <c r="A4259" s="19" t="s">
        <v>68</v>
      </c>
      <c r="B4259" s="22">
        <v>54</v>
      </c>
      <c r="C4259" s="21" t="s">
        <v>78</v>
      </c>
      <c r="D4259" s="62" t="str">
        <f t="shared" si="589"/>
        <v>Только TONE54Амортизаторы SMARTBAND</v>
      </c>
      <c r="E4259" s="21">
        <f>B4259</f>
        <v>54</v>
      </c>
      <c r="F4259" s="21"/>
      <c r="G4259" s="110"/>
    </row>
    <row r="4260" spans="1:7" x14ac:dyDescent="0.25">
      <c r="A4260" s="19" t="s">
        <v>68</v>
      </c>
      <c r="B4260" s="22">
        <v>54</v>
      </c>
      <c r="C4260" s="21" t="s">
        <v>79</v>
      </c>
      <c r="D4260" s="62" t="str">
        <f t="shared" si="589"/>
        <v>Только TONE54Амортизаторы SMARTBAND EXTREME</v>
      </c>
      <c r="E4260" s="21">
        <f>E4259*0.2</f>
        <v>10.8</v>
      </c>
      <c r="F4260" s="21"/>
      <c r="G4260" s="110"/>
    </row>
    <row r="4261" spans="1:7" x14ac:dyDescent="0.25">
      <c r="A4261" s="19" t="s">
        <v>68</v>
      </c>
      <c r="B4261" s="22">
        <v>54</v>
      </c>
      <c r="C4261" s="21" t="s">
        <v>77</v>
      </c>
      <c r="D4261" s="62" t="str">
        <f t="shared" si="589"/>
        <v>Только TONE54Держатели Амортизаторов SMARTBAND RACK</v>
      </c>
      <c r="E4261" s="21">
        <v>7</v>
      </c>
      <c r="F4261" s="21"/>
      <c r="G4261" s="110"/>
    </row>
    <row r="4262" spans="1:7" x14ac:dyDescent="0.25">
      <c r="A4262" s="19" t="s">
        <v>68</v>
      </c>
      <c r="B4262" s="22">
        <v>54</v>
      </c>
      <c r="C4262" s="21" t="s">
        <v>80</v>
      </c>
      <c r="D4262" s="62" t="str">
        <f t="shared" si="589"/>
        <v>Только TONE54Коврики MBX MAT</v>
      </c>
      <c r="E4262" s="21">
        <f>B4262</f>
        <v>54</v>
      </c>
      <c r="F4262" s="21"/>
      <c r="G4262" s="29"/>
    </row>
    <row r="4263" spans="1:7" ht="15.75" thickBot="1" x14ac:dyDescent="0.3">
      <c r="A4263" s="19" t="s">
        <v>68</v>
      </c>
      <c r="B4263" s="22">
        <v>54</v>
      </c>
      <c r="C4263" s="24" t="s">
        <v>88</v>
      </c>
      <c r="D4263" s="62" t="str">
        <f t="shared" si="589"/>
        <v>Только TONE54Держатели ковриков MBX MAT RACK</v>
      </c>
      <c r="E4263" s="24">
        <v>2</v>
      </c>
      <c r="F4263" s="24"/>
      <c r="G4263" s="33" t="s">
        <v>19</v>
      </c>
    </row>
    <row r="4264" spans="1:7" ht="15.75" thickBot="1" x14ac:dyDescent="0.3">
      <c r="A4264" s="19" t="s">
        <v>68</v>
      </c>
      <c r="B4264" s="22">
        <v>54</v>
      </c>
      <c r="C4264" s="21"/>
      <c r="D4264" s="62" t="str">
        <f t="shared" si="589"/>
        <v>Только TONE54</v>
      </c>
      <c r="E4264" s="21"/>
      <c r="F4264" s="21"/>
      <c r="G4264" s="29"/>
    </row>
    <row r="4265" spans="1:7" ht="14.65" customHeight="1" x14ac:dyDescent="0.25">
      <c r="A4265" s="19" t="s">
        <v>68</v>
      </c>
      <c r="B4265" s="22">
        <v>55</v>
      </c>
      <c r="C4265" s="39" t="s">
        <v>71</v>
      </c>
      <c r="D4265" s="62" t="str">
        <f t="shared" si="589"/>
        <v>Только TONE55Дополнительные весовые диски 1 кг</v>
      </c>
      <c r="E4265" s="21">
        <f>B4265*2</f>
        <v>110</v>
      </c>
      <c r="F4265" s="21"/>
      <c r="G4265" s="109" t="s">
        <v>21</v>
      </c>
    </row>
    <row r="4266" spans="1:7" x14ac:dyDescent="0.25">
      <c r="A4266" s="19" t="s">
        <v>68</v>
      </c>
      <c r="B4266" s="22">
        <v>55</v>
      </c>
      <c r="C4266" s="39" t="s">
        <v>72</v>
      </c>
      <c r="D4266" s="62" t="str">
        <f t="shared" si="589"/>
        <v>Только TONE55Дополнительные весовые диски 2,5 кг</v>
      </c>
      <c r="E4266" s="21">
        <f>B4266</f>
        <v>55</v>
      </c>
      <c r="F4266" s="21"/>
      <c r="G4266" s="110"/>
    </row>
    <row r="4267" spans="1:7" x14ac:dyDescent="0.25">
      <c r="A4267" s="19" t="s">
        <v>68</v>
      </c>
      <c r="B4267" s="22">
        <v>55</v>
      </c>
      <c r="C4267" s="39" t="s">
        <v>74</v>
      </c>
      <c r="D4267" s="62" t="str">
        <f t="shared" si="589"/>
        <v>Только TONE55Весовые диски 3,7 кг</v>
      </c>
      <c r="E4267" s="21">
        <f>E4266/2</f>
        <v>27.5</v>
      </c>
      <c r="F4267" s="21"/>
      <c r="G4267" s="110"/>
    </row>
    <row r="4268" spans="1:7" x14ac:dyDescent="0.25">
      <c r="A4268" s="19" t="s">
        <v>68</v>
      </c>
      <c r="B4268" s="22">
        <v>55</v>
      </c>
      <c r="C4268" s="39" t="s">
        <v>73</v>
      </c>
      <c r="D4268" s="62" t="str">
        <f t="shared" si="589"/>
        <v>Только TONE55Дополнительные весовые диски 5 кг</v>
      </c>
      <c r="E4268" s="21">
        <f>B4268/3</f>
        <v>18.333333333333332</v>
      </c>
      <c r="F4268" s="21"/>
      <c r="G4268" s="110"/>
    </row>
    <row r="4269" spans="1:7" x14ac:dyDescent="0.25">
      <c r="A4269" s="19" t="s">
        <v>68</v>
      </c>
      <c r="B4269" s="22">
        <v>55</v>
      </c>
      <c r="C4269" s="21" t="s">
        <v>78</v>
      </c>
      <c r="D4269" s="62" t="str">
        <f t="shared" si="589"/>
        <v>Только TONE55Амортизаторы SMARTBAND</v>
      </c>
      <c r="E4269" s="21">
        <f>B4269</f>
        <v>55</v>
      </c>
      <c r="F4269" s="21"/>
      <c r="G4269" s="110"/>
    </row>
    <row r="4270" spans="1:7" x14ac:dyDescent="0.25">
      <c r="A4270" s="19" t="s">
        <v>68</v>
      </c>
      <c r="B4270" s="22">
        <v>55</v>
      </c>
      <c r="C4270" s="21" t="s">
        <v>79</v>
      </c>
      <c r="D4270" s="62" t="str">
        <f t="shared" si="589"/>
        <v>Только TONE55Амортизаторы SMARTBAND EXTREME</v>
      </c>
      <c r="E4270" s="21">
        <f>E4269*0.2</f>
        <v>11</v>
      </c>
      <c r="F4270" s="21"/>
      <c r="G4270" s="110"/>
    </row>
    <row r="4271" spans="1:7" x14ac:dyDescent="0.25">
      <c r="A4271" s="19" t="s">
        <v>68</v>
      </c>
      <c r="B4271" s="22">
        <v>55</v>
      </c>
      <c r="C4271" s="21" t="s">
        <v>77</v>
      </c>
      <c r="D4271" s="62" t="str">
        <f t="shared" si="589"/>
        <v>Только TONE55Держатели Амортизаторов SMARTBAND RACK</v>
      </c>
      <c r="E4271" s="21">
        <v>7</v>
      </c>
      <c r="F4271" s="21"/>
      <c r="G4271" s="110"/>
    </row>
    <row r="4272" spans="1:7" x14ac:dyDescent="0.25">
      <c r="A4272" s="19" t="s">
        <v>68</v>
      </c>
      <c r="B4272" s="22">
        <v>55</v>
      </c>
      <c r="C4272" s="21" t="s">
        <v>80</v>
      </c>
      <c r="D4272" s="62" t="str">
        <f t="shared" ref="D4272:D4335" si="590">A4272&amp;B4272&amp;C4272</f>
        <v>Только TONE55Коврики MBX MAT</v>
      </c>
      <c r="E4272" s="21">
        <f>B4272</f>
        <v>55</v>
      </c>
      <c r="F4272" s="21"/>
      <c r="G4272" s="29"/>
    </row>
    <row r="4273" spans="1:7" ht="15.75" thickBot="1" x14ac:dyDescent="0.3">
      <c r="A4273" s="19" t="s">
        <v>68</v>
      </c>
      <c r="B4273" s="22">
        <v>55</v>
      </c>
      <c r="C4273" s="24" t="s">
        <v>88</v>
      </c>
      <c r="D4273" s="62" t="str">
        <f t="shared" si="590"/>
        <v>Только TONE55Держатели ковриков MBX MAT RACK</v>
      </c>
      <c r="E4273" s="24">
        <v>2</v>
      </c>
      <c r="F4273" s="24"/>
      <c r="G4273" s="33" t="s">
        <v>19</v>
      </c>
    </row>
    <row r="4274" spans="1:7" ht="15.75" thickBot="1" x14ac:dyDescent="0.3">
      <c r="A4274" s="19" t="s">
        <v>68</v>
      </c>
      <c r="B4274" s="22">
        <v>55</v>
      </c>
      <c r="C4274" s="21"/>
      <c r="D4274" s="62" t="str">
        <f t="shared" si="590"/>
        <v>Только TONE55</v>
      </c>
      <c r="E4274" s="21"/>
      <c r="F4274" s="21"/>
      <c r="G4274" s="29"/>
    </row>
    <row r="4275" spans="1:7" ht="14.65" customHeight="1" x14ac:dyDescent="0.25">
      <c r="A4275" s="19" t="s">
        <v>68</v>
      </c>
      <c r="B4275" s="22">
        <v>56</v>
      </c>
      <c r="C4275" s="39" t="s">
        <v>71</v>
      </c>
      <c r="D4275" s="62" t="str">
        <f t="shared" si="590"/>
        <v>Только TONE56Дополнительные весовые диски 1 кг</v>
      </c>
      <c r="E4275" s="21">
        <f>B4275*2</f>
        <v>112</v>
      </c>
      <c r="F4275" s="21"/>
      <c r="G4275" s="109" t="s">
        <v>21</v>
      </c>
    </row>
    <row r="4276" spans="1:7" x14ac:dyDescent="0.25">
      <c r="A4276" s="19" t="s">
        <v>68</v>
      </c>
      <c r="B4276" s="22">
        <v>56</v>
      </c>
      <c r="C4276" s="39" t="s">
        <v>72</v>
      </c>
      <c r="D4276" s="62" t="str">
        <f t="shared" si="590"/>
        <v>Только TONE56Дополнительные весовые диски 2,5 кг</v>
      </c>
      <c r="E4276" s="21">
        <f>B4276</f>
        <v>56</v>
      </c>
      <c r="F4276" s="21"/>
      <c r="G4276" s="110"/>
    </row>
    <row r="4277" spans="1:7" x14ac:dyDescent="0.25">
      <c r="A4277" s="19" t="s">
        <v>68</v>
      </c>
      <c r="B4277" s="22">
        <v>56</v>
      </c>
      <c r="C4277" s="39" t="s">
        <v>74</v>
      </c>
      <c r="D4277" s="62" t="str">
        <f t="shared" si="590"/>
        <v>Только TONE56Весовые диски 3,7 кг</v>
      </c>
      <c r="E4277" s="21">
        <f>E4276/2</f>
        <v>28</v>
      </c>
      <c r="F4277" s="21"/>
      <c r="G4277" s="110"/>
    </row>
    <row r="4278" spans="1:7" x14ac:dyDescent="0.25">
      <c r="A4278" s="19" t="s">
        <v>68</v>
      </c>
      <c r="B4278" s="22">
        <v>56</v>
      </c>
      <c r="C4278" s="39" t="s">
        <v>73</v>
      </c>
      <c r="D4278" s="62" t="str">
        <f t="shared" si="590"/>
        <v>Только TONE56Дополнительные весовые диски 5 кг</v>
      </c>
      <c r="E4278" s="21">
        <f>B4278/3</f>
        <v>18.666666666666668</v>
      </c>
      <c r="F4278" s="21"/>
      <c r="G4278" s="110"/>
    </row>
    <row r="4279" spans="1:7" x14ac:dyDescent="0.25">
      <c r="A4279" s="19" t="s">
        <v>68</v>
      </c>
      <c r="B4279" s="22">
        <v>56</v>
      </c>
      <c r="C4279" s="21" t="s">
        <v>78</v>
      </c>
      <c r="D4279" s="62" t="str">
        <f t="shared" si="590"/>
        <v>Только TONE56Амортизаторы SMARTBAND</v>
      </c>
      <c r="E4279" s="21">
        <f>B4279</f>
        <v>56</v>
      </c>
      <c r="F4279" s="21"/>
      <c r="G4279" s="110"/>
    </row>
    <row r="4280" spans="1:7" x14ac:dyDescent="0.25">
      <c r="A4280" s="19" t="s">
        <v>68</v>
      </c>
      <c r="B4280" s="22">
        <v>56</v>
      </c>
      <c r="C4280" s="21" t="s">
        <v>79</v>
      </c>
      <c r="D4280" s="62" t="str">
        <f t="shared" si="590"/>
        <v>Только TONE56Амортизаторы SMARTBAND EXTREME</v>
      </c>
      <c r="E4280" s="21">
        <f>E4279*0.2</f>
        <v>11.200000000000001</v>
      </c>
      <c r="F4280" s="21"/>
      <c r="G4280" s="110"/>
    </row>
    <row r="4281" spans="1:7" x14ac:dyDescent="0.25">
      <c r="A4281" s="19" t="s">
        <v>68</v>
      </c>
      <c r="B4281" s="22">
        <v>56</v>
      </c>
      <c r="C4281" s="21" t="s">
        <v>77</v>
      </c>
      <c r="D4281" s="62" t="str">
        <f t="shared" si="590"/>
        <v>Только TONE56Держатели Амортизаторов SMARTBAND RACK</v>
      </c>
      <c r="E4281" s="21">
        <v>7</v>
      </c>
      <c r="F4281" s="21"/>
      <c r="G4281" s="110"/>
    </row>
    <row r="4282" spans="1:7" x14ac:dyDescent="0.25">
      <c r="A4282" s="19" t="s">
        <v>68</v>
      </c>
      <c r="B4282" s="22">
        <v>56</v>
      </c>
      <c r="C4282" s="21" t="s">
        <v>80</v>
      </c>
      <c r="D4282" s="62" t="str">
        <f t="shared" si="590"/>
        <v>Только TONE56Коврики MBX MAT</v>
      </c>
      <c r="E4282" s="21">
        <f>B4282</f>
        <v>56</v>
      </c>
      <c r="F4282" s="21"/>
      <c r="G4282" s="29"/>
    </row>
    <row r="4283" spans="1:7" ht="15.75" thickBot="1" x14ac:dyDescent="0.3">
      <c r="A4283" s="19" t="s">
        <v>68</v>
      </c>
      <c r="B4283" s="22">
        <v>56</v>
      </c>
      <c r="C4283" s="24" t="s">
        <v>88</v>
      </c>
      <c r="D4283" s="62" t="str">
        <f t="shared" si="590"/>
        <v>Только TONE56Держатели ковриков MBX MAT RACK</v>
      </c>
      <c r="E4283" s="24">
        <v>2</v>
      </c>
      <c r="F4283" s="24"/>
      <c r="G4283" s="33" t="s">
        <v>19</v>
      </c>
    </row>
    <row r="4284" spans="1:7" ht="15.75" thickBot="1" x14ac:dyDescent="0.3">
      <c r="A4284" s="19" t="s">
        <v>68</v>
      </c>
      <c r="B4284" s="22">
        <v>56</v>
      </c>
      <c r="C4284" s="21"/>
      <c r="D4284" s="62" t="str">
        <f t="shared" si="590"/>
        <v>Только TONE56</v>
      </c>
      <c r="E4284" s="21"/>
      <c r="F4284" s="21"/>
      <c r="G4284" s="29"/>
    </row>
    <row r="4285" spans="1:7" ht="14.65" customHeight="1" x14ac:dyDescent="0.25">
      <c r="A4285" s="19" t="s">
        <v>68</v>
      </c>
      <c r="B4285" s="22">
        <v>57</v>
      </c>
      <c r="C4285" s="39" t="s">
        <v>71</v>
      </c>
      <c r="D4285" s="62" t="str">
        <f t="shared" si="590"/>
        <v>Только TONE57Дополнительные весовые диски 1 кг</v>
      </c>
      <c r="E4285" s="21">
        <f>B4285*2</f>
        <v>114</v>
      </c>
      <c r="F4285" s="21"/>
      <c r="G4285" s="109" t="s">
        <v>21</v>
      </c>
    </row>
    <row r="4286" spans="1:7" x14ac:dyDescent="0.25">
      <c r="A4286" s="19" t="s">
        <v>68</v>
      </c>
      <c r="B4286" s="22">
        <v>57</v>
      </c>
      <c r="C4286" s="39" t="s">
        <v>72</v>
      </c>
      <c r="D4286" s="62" t="str">
        <f t="shared" si="590"/>
        <v>Только TONE57Дополнительные весовые диски 2,5 кг</v>
      </c>
      <c r="E4286" s="21">
        <f>B4286</f>
        <v>57</v>
      </c>
      <c r="F4286" s="21"/>
      <c r="G4286" s="110"/>
    </row>
    <row r="4287" spans="1:7" x14ac:dyDescent="0.25">
      <c r="A4287" s="19" t="s">
        <v>68</v>
      </c>
      <c r="B4287" s="22">
        <v>57</v>
      </c>
      <c r="C4287" s="39" t="s">
        <v>74</v>
      </c>
      <c r="D4287" s="62" t="str">
        <f t="shared" si="590"/>
        <v>Только TONE57Весовые диски 3,7 кг</v>
      </c>
      <c r="E4287" s="21">
        <f>E4286/2</f>
        <v>28.5</v>
      </c>
      <c r="F4287" s="21"/>
      <c r="G4287" s="110"/>
    </row>
    <row r="4288" spans="1:7" x14ac:dyDescent="0.25">
      <c r="A4288" s="19" t="s">
        <v>68</v>
      </c>
      <c r="B4288" s="22">
        <v>57</v>
      </c>
      <c r="C4288" s="39" t="s">
        <v>73</v>
      </c>
      <c r="D4288" s="62" t="str">
        <f t="shared" si="590"/>
        <v>Только TONE57Дополнительные весовые диски 5 кг</v>
      </c>
      <c r="E4288" s="21">
        <f>B4288/3</f>
        <v>19</v>
      </c>
      <c r="F4288" s="21"/>
      <c r="G4288" s="110"/>
    </row>
    <row r="4289" spans="1:7" x14ac:dyDescent="0.25">
      <c r="A4289" s="19" t="s">
        <v>68</v>
      </c>
      <c r="B4289" s="22">
        <v>57</v>
      </c>
      <c r="C4289" s="21" t="s">
        <v>78</v>
      </c>
      <c r="D4289" s="62" t="str">
        <f t="shared" si="590"/>
        <v>Только TONE57Амортизаторы SMARTBAND</v>
      </c>
      <c r="E4289" s="21">
        <f>B4289</f>
        <v>57</v>
      </c>
      <c r="F4289" s="21"/>
      <c r="G4289" s="110"/>
    </row>
    <row r="4290" spans="1:7" x14ac:dyDescent="0.25">
      <c r="A4290" s="19" t="s">
        <v>68</v>
      </c>
      <c r="B4290" s="22">
        <v>57</v>
      </c>
      <c r="C4290" s="21" t="s">
        <v>79</v>
      </c>
      <c r="D4290" s="62" t="str">
        <f t="shared" si="590"/>
        <v>Только TONE57Амортизаторы SMARTBAND EXTREME</v>
      </c>
      <c r="E4290" s="21">
        <f>E4289*0.2</f>
        <v>11.4</v>
      </c>
      <c r="F4290" s="21"/>
      <c r="G4290" s="110"/>
    </row>
    <row r="4291" spans="1:7" x14ac:dyDescent="0.25">
      <c r="A4291" s="19" t="s">
        <v>68</v>
      </c>
      <c r="B4291" s="22">
        <v>57</v>
      </c>
      <c r="C4291" s="21" t="s">
        <v>77</v>
      </c>
      <c r="D4291" s="62" t="str">
        <f t="shared" si="590"/>
        <v>Только TONE57Держатели Амортизаторов SMARTBAND RACK</v>
      </c>
      <c r="E4291" s="21">
        <v>7</v>
      </c>
      <c r="F4291" s="21"/>
      <c r="G4291" s="110"/>
    </row>
    <row r="4292" spans="1:7" x14ac:dyDescent="0.25">
      <c r="A4292" s="19" t="s">
        <v>68</v>
      </c>
      <c r="B4292" s="22">
        <v>57</v>
      </c>
      <c r="C4292" s="21" t="s">
        <v>80</v>
      </c>
      <c r="D4292" s="62" t="str">
        <f t="shared" si="590"/>
        <v>Только TONE57Коврики MBX MAT</v>
      </c>
      <c r="E4292" s="21">
        <f>B4292</f>
        <v>57</v>
      </c>
      <c r="F4292" s="21"/>
      <c r="G4292" s="29"/>
    </row>
    <row r="4293" spans="1:7" ht="15.75" thickBot="1" x14ac:dyDescent="0.3">
      <c r="A4293" s="19" t="s">
        <v>68</v>
      </c>
      <c r="B4293" s="22">
        <v>57</v>
      </c>
      <c r="C4293" s="24" t="s">
        <v>88</v>
      </c>
      <c r="D4293" s="62" t="str">
        <f t="shared" si="590"/>
        <v>Только TONE57Держатели ковриков MBX MAT RACK</v>
      </c>
      <c r="E4293" s="24">
        <v>2</v>
      </c>
      <c r="F4293" s="24"/>
      <c r="G4293" s="33" t="s">
        <v>19</v>
      </c>
    </row>
    <row r="4294" spans="1:7" ht="15.75" thickBot="1" x14ac:dyDescent="0.3">
      <c r="A4294" s="19" t="s">
        <v>68</v>
      </c>
      <c r="B4294" s="22">
        <v>57</v>
      </c>
      <c r="C4294" s="21"/>
      <c r="D4294" s="62" t="str">
        <f t="shared" si="590"/>
        <v>Только TONE57</v>
      </c>
      <c r="E4294" s="21"/>
      <c r="F4294" s="21"/>
      <c r="G4294" s="29"/>
    </row>
    <row r="4295" spans="1:7" ht="14.65" customHeight="1" x14ac:dyDescent="0.25">
      <c r="A4295" s="19" t="s">
        <v>68</v>
      </c>
      <c r="B4295" s="22">
        <v>58</v>
      </c>
      <c r="C4295" s="39" t="s">
        <v>71</v>
      </c>
      <c r="D4295" s="62" t="str">
        <f t="shared" si="590"/>
        <v>Только TONE58Дополнительные весовые диски 1 кг</v>
      </c>
      <c r="E4295" s="21">
        <f>B4295*2</f>
        <v>116</v>
      </c>
      <c r="F4295" s="21"/>
      <c r="G4295" s="109" t="s">
        <v>21</v>
      </c>
    </row>
    <row r="4296" spans="1:7" x14ac:dyDescent="0.25">
      <c r="A4296" s="19" t="s">
        <v>68</v>
      </c>
      <c r="B4296" s="22">
        <v>58</v>
      </c>
      <c r="C4296" s="39" t="s">
        <v>72</v>
      </c>
      <c r="D4296" s="62" t="str">
        <f t="shared" si="590"/>
        <v>Только TONE58Дополнительные весовые диски 2,5 кг</v>
      </c>
      <c r="E4296" s="21">
        <f>B4296</f>
        <v>58</v>
      </c>
      <c r="F4296" s="21"/>
      <c r="G4296" s="110"/>
    </row>
    <row r="4297" spans="1:7" x14ac:dyDescent="0.25">
      <c r="A4297" s="19" t="s">
        <v>68</v>
      </c>
      <c r="B4297" s="22">
        <v>58</v>
      </c>
      <c r="C4297" s="39" t="s">
        <v>74</v>
      </c>
      <c r="D4297" s="62" t="str">
        <f t="shared" si="590"/>
        <v>Только TONE58Весовые диски 3,7 кг</v>
      </c>
      <c r="E4297" s="21">
        <f>E4296/2</f>
        <v>29</v>
      </c>
      <c r="F4297" s="21"/>
      <c r="G4297" s="110"/>
    </row>
    <row r="4298" spans="1:7" x14ac:dyDescent="0.25">
      <c r="A4298" s="19" t="s">
        <v>68</v>
      </c>
      <c r="B4298" s="22">
        <v>58</v>
      </c>
      <c r="C4298" s="39" t="s">
        <v>73</v>
      </c>
      <c r="D4298" s="62" t="str">
        <f t="shared" si="590"/>
        <v>Только TONE58Дополнительные весовые диски 5 кг</v>
      </c>
      <c r="E4298" s="21">
        <f>B4298/3</f>
        <v>19.333333333333332</v>
      </c>
      <c r="F4298" s="21"/>
      <c r="G4298" s="110"/>
    </row>
    <row r="4299" spans="1:7" x14ac:dyDescent="0.25">
      <c r="A4299" s="19" t="s">
        <v>68</v>
      </c>
      <c r="B4299" s="22">
        <v>58</v>
      </c>
      <c r="C4299" s="21" t="s">
        <v>78</v>
      </c>
      <c r="D4299" s="62" t="str">
        <f t="shared" si="590"/>
        <v>Только TONE58Амортизаторы SMARTBAND</v>
      </c>
      <c r="E4299" s="21">
        <f>B4299</f>
        <v>58</v>
      </c>
      <c r="F4299" s="21"/>
      <c r="G4299" s="110"/>
    </row>
    <row r="4300" spans="1:7" x14ac:dyDescent="0.25">
      <c r="A4300" s="19" t="s">
        <v>68</v>
      </c>
      <c r="B4300" s="22">
        <v>58</v>
      </c>
      <c r="C4300" s="21" t="s">
        <v>79</v>
      </c>
      <c r="D4300" s="62" t="str">
        <f t="shared" si="590"/>
        <v>Только TONE58Амортизаторы SMARTBAND EXTREME</v>
      </c>
      <c r="E4300" s="21">
        <f>E4299*0.2</f>
        <v>11.600000000000001</v>
      </c>
      <c r="F4300" s="21"/>
      <c r="G4300" s="110"/>
    </row>
    <row r="4301" spans="1:7" x14ac:dyDescent="0.25">
      <c r="A4301" s="19" t="s">
        <v>68</v>
      </c>
      <c r="B4301" s="22">
        <v>58</v>
      </c>
      <c r="C4301" s="21" t="s">
        <v>77</v>
      </c>
      <c r="D4301" s="62" t="str">
        <f t="shared" si="590"/>
        <v>Только TONE58Держатели Амортизаторов SMARTBAND RACK</v>
      </c>
      <c r="E4301" s="21">
        <v>7</v>
      </c>
      <c r="F4301" s="21"/>
      <c r="G4301" s="110"/>
    </row>
    <row r="4302" spans="1:7" x14ac:dyDescent="0.25">
      <c r="A4302" s="19" t="s">
        <v>68</v>
      </c>
      <c r="B4302" s="22">
        <v>58</v>
      </c>
      <c r="C4302" s="21" t="s">
        <v>80</v>
      </c>
      <c r="D4302" s="62" t="str">
        <f t="shared" si="590"/>
        <v>Только TONE58Коврики MBX MAT</v>
      </c>
      <c r="E4302" s="21">
        <f>B4302</f>
        <v>58</v>
      </c>
      <c r="F4302" s="21"/>
      <c r="G4302" s="29"/>
    </row>
    <row r="4303" spans="1:7" ht="15.75" thickBot="1" x14ac:dyDescent="0.3">
      <c r="A4303" s="19" t="s">
        <v>68</v>
      </c>
      <c r="B4303" s="22">
        <v>58</v>
      </c>
      <c r="C4303" s="24" t="s">
        <v>88</v>
      </c>
      <c r="D4303" s="62" t="str">
        <f t="shared" si="590"/>
        <v>Только TONE58Держатели ковриков MBX MAT RACK</v>
      </c>
      <c r="E4303" s="24">
        <v>2</v>
      </c>
      <c r="F4303" s="24"/>
      <c r="G4303" s="33" t="s">
        <v>19</v>
      </c>
    </row>
    <row r="4304" spans="1:7" ht="15.75" thickBot="1" x14ac:dyDescent="0.3">
      <c r="A4304" s="19" t="s">
        <v>68</v>
      </c>
      <c r="B4304" s="22">
        <v>58</v>
      </c>
      <c r="C4304" s="21"/>
      <c r="D4304" s="62" t="str">
        <f t="shared" si="590"/>
        <v>Только TONE58</v>
      </c>
      <c r="E4304" s="21"/>
      <c r="F4304" s="21"/>
      <c r="G4304" s="29"/>
    </row>
    <row r="4305" spans="1:7" ht="14.65" customHeight="1" x14ac:dyDescent="0.25">
      <c r="A4305" s="19" t="s">
        <v>68</v>
      </c>
      <c r="B4305" s="22">
        <v>59</v>
      </c>
      <c r="C4305" s="39" t="s">
        <v>71</v>
      </c>
      <c r="D4305" s="62" t="str">
        <f t="shared" si="590"/>
        <v>Только TONE59Дополнительные весовые диски 1 кг</v>
      </c>
      <c r="E4305" s="21">
        <f>B4305*2</f>
        <v>118</v>
      </c>
      <c r="F4305" s="21"/>
      <c r="G4305" s="109" t="s">
        <v>21</v>
      </c>
    </row>
    <row r="4306" spans="1:7" x14ac:dyDescent="0.25">
      <c r="A4306" s="19" t="s">
        <v>68</v>
      </c>
      <c r="B4306" s="22">
        <v>59</v>
      </c>
      <c r="C4306" s="39" t="s">
        <v>72</v>
      </c>
      <c r="D4306" s="62" t="str">
        <f t="shared" si="590"/>
        <v>Только TONE59Дополнительные весовые диски 2,5 кг</v>
      </c>
      <c r="E4306" s="21">
        <f>B4306</f>
        <v>59</v>
      </c>
      <c r="F4306" s="21"/>
      <c r="G4306" s="110"/>
    </row>
    <row r="4307" spans="1:7" x14ac:dyDescent="0.25">
      <c r="A4307" s="19" t="s">
        <v>68</v>
      </c>
      <c r="B4307" s="22">
        <v>59</v>
      </c>
      <c r="C4307" s="39" t="s">
        <v>74</v>
      </c>
      <c r="D4307" s="62" t="str">
        <f t="shared" si="590"/>
        <v>Только TONE59Весовые диски 3,7 кг</v>
      </c>
      <c r="E4307" s="21">
        <f>E4306/2</f>
        <v>29.5</v>
      </c>
      <c r="F4307" s="21"/>
      <c r="G4307" s="110"/>
    </row>
    <row r="4308" spans="1:7" x14ac:dyDescent="0.25">
      <c r="A4308" s="19" t="s">
        <v>68</v>
      </c>
      <c r="B4308" s="22">
        <v>59</v>
      </c>
      <c r="C4308" s="39" t="s">
        <v>73</v>
      </c>
      <c r="D4308" s="62" t="str">
        <f t="shared" si="590"/>
        <v>Только TONE59Дополнительные весовые диски 5 кг</v>
      </c>
      <c r="E4308" s="21">
        <f>B4308/3</f>
        <v>19.666666666666668</v>
      </c>
      <c r="F4308" s="21"/>
      <c r="G4308" s="110"/>
    </row>
    <row r="4309" spans="1:7" x14ac:dyDescent="0.25">
      <c r="A4309" s="19" t="s">
        <v>68</v>
      </c>
      <c r="B4309" s="22">
        <v>59</v>
      </c>
      <c r="C4309" s="21" t="s">
        <v>78</v>
      </c>
      <c r="D4309" s="62" t="str">
        <f t="shared" si="590"/>
        <v>Только TONE59Амортизаторы SMARTBAND</v>
      </c>
      <c r="E4309" s="21">
        <f>B4309</f>
        <v>59</v>
      </c>
      <c r="F4309" s="21"/>
      <c r="G4309" s="110"/>
    </row>
    <row r="4310" spans="1:7" x14ac:dyDescent="0.25">
      <c r="A4310" s="19" t="s">
        <v>68</v>
      </c>
      <c r="B4310" s="22">
        <v>59</v>
      </c>
      <c r="C4310" s="21" t="s">
        <v>79</v>
      </c>
      <c r="D4310" s="62" t="str">
        <f t="shared" si="590"/>
        <v>Только TONE59Амортизаторы SMARTBAND EXTREME</v>
      </c>
      <c r="E4310" s="21">
        <v>11</v>
      </c>
      <c r="F4310" s="21"/>
      <c r="G4310" s="110"/>
    </row>
    <row r="4311" spans="1:7" x14ac:dyDescent="0.25">
      <c r="A4311" s="19" t="s">
        <v>68</v>
      </c>
      <c r="B4311" s="22">
        <v>59</v>
      </c>
      <c r="C4311" s="21" t="s">
        <v>77</v>
      </c>
      <c r="D4311" s="62" t="str">
        <f t="shared" si="590"/>
        <v>Только TONE59Держатели Амортизаторов SMARTBAND RACK</v>
      </c>
      <c r="E4311" s="21">
        <v>7</v>
      </c>
      <c r="F4311" s="21"/>
      <c r="G4311" s="110"/>
    </row>
    <row r="4312" spans="1:7" x14ac:dyDescent="0.25">
      <c r="A4312" s="19" t="s">
        <v>68</v>
      </c>
      <c r="B4312" s="22">
        <v>59</v>
      </c>
      <c r="C4312" s="21" t="s">
        <v>80</v>
      </c>
      <c r="D4312" s="62" t="str">
        <f t="shared" si="590"/>
        <v>Только TONE59Коврики MBX MAT</v>
      </c>
      <c r="E4312" s="21">
        <f>B4312</f>
        <v>59</v>
      </c>
      <c r="F4312" s="21"/>
      <c r="G4312" s="29"/>
    </row>
    <row r="4313" spans="1:7" ht="15.75" thickBot="1" x14ac:dyDescent="0.3">
      <c r="A4313" s="19" t="s">
        <v>68</v>
      </c>
      <c r="B4313" s="22">
        <v>59</v>
      </c>
      <c r="C4313" s="24" t="s">
        <v>88</v>
      </c>
      <c r="D4313" s="62" t="str">
        <f t="shared" si="590"/>
        <v>Только TONE59Держатели ковриков MBX MAT RACK</v>
      </c>
      <c r="E4313" s="24">
        <v>2</v>
      </c>
      <c r="F4313" s="24"/>
      <c r="G4313" s="33" t="s">
        <v>19</v>
      </c>
    </row>
    <row r="4314" spans="1:7" ht="15.75" thickBot="1" x14ac:dyDescent="0.3">
      <c r="A4314" s="19" t="s">
        <v>68</v>
      </c>
      <c r="B4314" s="22">
        <v>59</v>
      </c>
      <c r="C4314" s="21"/>
      <c r="D4314" s="62" t="str">
        <f t="shared" si="590"/>
        <v>Только TONE59</v>
      </c>
      <c r="E4314" s="21"/>
      <c r="F4314" s="21"/>
      <c r="G4314" s="29"/>
    </row>
    <row r="4315" spans="1:7" ht="14.65" customHeight="1" x14ac:dyDescent="0.25">
      <c r="A4315" s="19" t="s">
        <v>68</v>
      </c>
      <c r="B4315" s="22">
        <v>60</v>
      </c>
      <c r="C4315" s="39" t="s">
        <v>71</v>
      </c>
      <c r="D4315" s="62" t="str">
        <f t="shared" si="590"/>
        <v>Только TONE60Дополнительные весовые диски 1 кг</v>
      </c>
      <c r="E4315" s="21">
        <f>B4315*2</f>
        <v>120</v>
      </c>
      <c r="F4315" s="21"/>
      <c r="G4315" s="109" t="s">
        <v>21</v>
      </c>
    </row>
    <row r="4316" spans="1:7" x14ac:dyDescent="0.25">
      <c r="A4316" s="19" t="s">
        <v>68</v>
      </c>
      <c r="B4316" s="22">
        <v>60</v>
      </c>
      <c r="C4316" s="39" t="s">
        <v>72</v>
      </c>
      <c r="D4316" s="62" t="str">
        <f t="shared" si="590"/>
        <v>Только TONE60Дополнительные весовые диски 2,5 кг</v>
      </c>
      <c r="E4316" s="21">
        <f>B4316</f>
        <v>60</v>
      </c>
      <c r="F4316" s="21"/>
      <c r="G4316" s="110"/>
    </row>
    <row r="4317" spans="1:7" x14ac:dyDescent="0.25">
      <c r="A4317" s="19" t="s">
        <v>68</v>
      </c>
      <c r="B4317" s="22">
        <v>60</v>
      </c>
      <c r="C4317" s="39" t="s">
        <v>74</v>
      </c>
      <c r="D4317" s="62" t="str">
        <f t="shared" si="590"/>
        <v>Только TONE60Весовые диски 3,7 кг</v>
      </c>
      <c r="E4317" s="21">
        <f>E4316/2</f>
        <v>30</v>
      </c>
      <c r="F4317" s="21"/>
      <c r="G4317" s="110"/>
    </row>
    <row r="4318" spans="1:7" x14ac:dyDescent="0.25">
      <c r="A4318" s="19" t="s">
        <v>68</v>
      </c>
      <c r="B4318" s="22">
        <v>60</v>
      </c>
      <c r="C4318" s="39" t="s">
        <v>73</v>
      </c>
      <c r="D4318" s="62" t="str">
        <f t="shared" si="590"/>
        <v>Только TONE60Дополнительные весовые диски 5 кг</v>
      </c>
      <c r="E4318" s="21">
        <f>B4318/3</f>
        <v>20</v>
      </c>
      <c r="F4318" s="21"/>
      <c r="G4318" s="110"/>
    </row>
    <row r="4319" spans="1:7" x14ac:dyDescent="0.25">
      <c r="A4319" s="19" t="s">
        <v>68</v>
      </c>
      <c r="B4319" s="22">
        <v>60</v>
      </c>
      <c r="C4319" s="21" t="s">
        <v>78</v>
      </c>
      <c r="D4319" s="62" t="str">
        <f t="shared" si="590"/>
        <v>Только TONE60Амортизаторы SMARTBAND</v>
      </c>
      <c r="E4319" s="21">
        <f>B4319</f>
        <v>60</v>
      </c>
      <c r="F4319" s="21"/>
      <c r="G4319" s="110"/>
    </row>
    <row r="4320" spans="1:7" x14ac:dyDescent="0.25">
      <c r="A4320" s="19" t="s">
        <v>68</v>
      </c>
      <c r="B4320" s="22">
        <v>60</v>
      </c>
      <c r="C4320" s="21" t="s">
        <v>79</v>
      </c>
      <c r="D4320" s="62" t="str">
        <f t="shared" si="590"/>
        <v>Только TONE60Амортизаторы SMARTBAND EXTREME</v>
      </c>
      <c r="E4320" s="21">
        <v>10</v>
      </c>
      <c r="F4320" s="21"/>
      <c r="G4320" s="110"/>
    </row>
    <row r="4321" spans="1:10" x14ac:dyDescent="0.25">
      <c r="A4321" s="19" t="s">
        <v>68</v>
      </c>
      <c r="B4321" s="22">
        <v>60</v>
      </c>
      <c r="C4321" s="21" t="s">
        <v>77</v>
      </c>
      <c r="D4321" s="62" t="str">
        <f t="shared" si="590"/>
        <v>Только TONE60Держатели Амортизаторов SMARTBAND RACK</v>
      </c>
      <c r="E4321" s="21">
        <v>7</v>
      </c>
      <c r="F4321" s="21"/>
      <c r="G4321" s="110"/>
    </row>
    <row r="4322" spans="1:10" x14ac:dyDescent="0.25">
      <c r="A4322" s="19" t="s">
        <v>68</v>
      </c>
      <c r="B4322" s="22">
        <v>60</v>
      </c>
      <c r="C4322" s="21" t="s">
        <v>80</v>
      </c>
      <c r="D4322" s="62" t="str">
        <f t="shared" si="590"/>
        <v>Только TONE60Коврики MBX MAT</v>
      </c>
      <c r="E4322" s="21">
        <f>B4322</f>
        <v>60</v>
      </c>
      <c r="F4322" s="21"/>
      <c r="G4322" s="29"/>
    </row>
    <row r="4323" spans="1:10" ht="15.75" thickBot="1" x14ac:dyDescent="0.3">
      <c r="A4323" s="19" t="s">
        <v>68</v>
      </c>
      <c r="B4323" s="22">
        <v>60</v>
      </c>
      <c r="C4323" s="24" t="s">
        <v>88</v>
      </c>
      <c r="D4323" s="62" t="str">
        <f t="shared" si="590"/>
        <v>Только TONE60Держатели ковриков MBX MAT RACK</v>
      </c>
      <c r="E4323" s="24">
        <v>2</v>
      </c>
      <c r="F4323" s="24"/>
      <c r="G4323" s="33" t="s">
        <v>19</v>
      </c>
    </row>
    <row r="4324" spans="1:10" x14ac:dyDescent="0.25">
      <c r="A4324" s="19" t="s">
        <v>68</v>
      </c>
      <c r="B4324" s="22">
        <v>60</v>
      </c>
      <c r="C4324" s="21"/>
      <c r="D4324" s="62" t="str">
        <f t="shared" si="590"/>
        <v>Только TONE60</v>
      </c>
      <c r="E4324" s="21"/>
      <c r="F4324" s="21"/>
      <c r="G4324" s="29"/>
    </row>
    <row r="4325" spans="1:10" x14ac:dyDescent="0.25">
      <c r="A4325" s="15" t="s">
        <v>58</v>
      </c>
      <c r="B4325" s="16">
        <v>37</v>
      </c>
      <c r="C4325" s="39" t="s">
        <v>83</v>
      </c>
      <c r="D4325" s="62" t="str">
        <f t="shared" si="590"/>
        <v>BODYPUMP и CX WORX37Грифы SMARTBAR</v>
      </c>
      <c r="E4325" s="15">
        <f>B4325</f>
        <v>37</v>
      </c>
      <c r="F4325" s="42">
        <v>48</v>
      </c>
      <c r="G4325" s="182" t="s">
        <v>13</v>
      </c>
      <c r="H4325" s="8" t="s">
        <v>7</v>
      </c>
      <c r="I4325" s="4" t="s">
        <v>11</v>
      </c>
      <c r="J4325" s="35" t="s">
        <v>11</v>
      </c>
    </row>
    <row r="4326" spans="1:10" x14ac:dyDescent="0.25">
      <c r="A4326" s="15" t="s">
        <v>58</v>
      </c>
      <c r="B4326" s="16">
        <f>B4325</f>
        <v>37</v>
      </c>
      <c r="C4326" s="39" t="s">
        <v>82</v>
      </c>
      <c r="D4326" s="62" t="str">
        <f t="shared" si="590"/>
        <v>BODYPUMP и CX WORX37Наборы весовых дисков (2 x 1 кг + 2 x 2,5 кг + 2 x 5 кг)</v>
      </c>
      <c r="E4326" s="15">
        <f>E4325</f>
        <v>37</v>
      </c>
      <c r="F4326" s="42">
        <v>48</v>
      </c>
      <c r="G4326" s="182"/>
      <c r="H4326" s="8" t="s">
        <v>8</v>
      </c>
      <c r="I4326" s="4" t="s">
        <v>7</v>
      </c>
      <c r="J4326" s="35" t="s">
        <v>10</v>
      </c>
    </row>
    <row r="4327" spans="1:10" x14ac:dyDescent="0.25">
      <c r="A4327" s="15" t="s">
        <v>58</v>
      </c>
      <c r="B4327" s="16">
        <f>B4325</f>
        <v>37</v>
      </c>
      <c r="C4327" s="15" t="s">
        <v>70</v>
      </c>
      <c r="D4327" s="62" t="str">
        <f t="shared" si="590"/>
        <v>BODYPUMP и CX WORX37Стойки</v>
      </c>
      <c r="E4327" s="15">
        <v>3</v>
      </c>
      <c r="F4327" s="42">
        <v>4</v>
      </c>
      <c r="G4327" s="182"/>
      <c r="H4327" s="8" t="s">
        <v>9</v>
      </c>
      <c r="I4327" s="4" t="s">
        <v>7</v>
      </c>
      <c r="J4327" s="35" t="s">
        <v>12</v>
      </c>
    </row>
    <row r="4328" spans="1:10" x14ac:dyDescent="0.25">
      <c r="A4328" s="15" t="s">
        <v>58</v>
      </c>
      <c r="B4328" s="16">
        <f>B4325</f>
        <v>37</v>
      </c>
      <c r="C4328" s="15" t="s">
        <v>71</v>
      </c>
      <c r="D4328" s="62" t="str">
        <f t="shared" si="590"/>
        <v>BODYPUMP и CX WORX37Дополнительные весовые диски 1 кг</v>
      </c>
      <c r="E4328" s="15">
        <f>B4328</f>
        <v>37</v>
      </c>
      <c r="F4328" s="42">
        <f>4*12</f>
        <v>48</v>
      </c>
      <c r="G4328" s="182"/>
      <c r="H4328" s="4" t="s">
        <v>10</v>
      </c>
      <c r="I4328" s="4" t="s">
        <v>11</v>
      </c>
      <c r="J4328" s="36" t="s">
        <v>10</v>
      </c>
    </row>
    <row r="4329" spans="1:10" x14ac:dyDescent="0.25">
      <c r="A4329" s="15" t="s">
        <v>58</v>
      </c>
      <c r="B4329" s="16">
        <f>B4325</f>
        <v>37</v>
      </c>
      <c r="C4329" s="15" t="s">
        <v>72</v>
      </c>
      <c r="D4329" s="62" t="str">
        <f t="shared" si="590"/>
        <v>BODYPUMP и CX WORX37Дополнительные весовые диски 2,5 кг</v>
      </c>
      <c r="E4329" s="15">
        <f t="shared" ref="E4329:E4334" si="591">B4329</f>
        <v>37</v>
      </c>
      <c r="F4329" s="42">
        <f t="shared" ref="F4329:F4334" si="592">F4328</f>
        <v>48</v>
      </c>
      <c r="G4329" s="182"/>
      <c r="H4329" s="9" t="s">
        <v>17</v>
      </c>
    </row>
    <row r="4330" spans="1:10" x14ac:dyDescent="0.25">
      <c r="A4330" s="15" t="s">
        <v>58</v>
      </c>
      <c r="B4330" s="16">
        <f>B4325</f>
        <v>37</v>
      </c>
      <c r="C4330" s="15" t="s">
        <v>74</v>
      </c>
      <c r="D4330" s="62" t="str">
        <f t="shared" si="590"/>
        <v>BODYPUMP и CX WORX37Весовые диски 3,7 кг</v>
      </c>
      <c r="E4330" s="15">
        <f t="shared" si="591"/>
        <v>37</v>
      </c>
      <c r="F4330" s="42">
        <f t="shared" si="592"/>
        <v>48</v>
      </c>
      <c r="G4330" s="182"/>
    </row>
    <row r="4331" spans="1:10" x14ac:dyDescent="0.25">
      <c r="A4331" s="15" t="s">
        <v>58</v>
      </c>
      <c r="B4331" s="16">
        <f>B4325</f>
        <v>37</v>
      </c>
      <c r="C4331" s="15" t="s">
        <v>73</v>
      </c>
      <c r="D4331" s="62" t="str">
        <f t="shared" si="590"/>
        <v>BODYPUMP и CX WORX37Дополнительные весовые диски 5 кг</v>
      </c>
      <c r="E4331" s="15">
        <f t="shared" si="591"/>
        <v>37</v>
      </c>
      <c r="F4331" s="42">
        <f t="shared" si="592"/>
        <v>48</v>
      </c>
      <c r="G4331" s="182"/>
    </row>
    <row r="4332" spans="1:10" x14ac:dyDescent="0.25">
      <c r="A4332" s="15" t="s">
        <v>58</v>
      </c>
      <c r="B4332" s="16">
        <f>B4325</f>
        <v>37</v>
      </c>
      <c r="C4332" s="15" t="s">
        <v>75</v>
      </c>
      <c r="D4332" s="62" t="str">
        <f t="shared" si="590"/>
        <v>BODYPUMP и CX WORX37Весовые диски 7,5 кг</v>
      </c>
      <c r="E4332" s="15">
        <f t="shared" si="591"/>
        <v>37</v>
      </c>
      <c r="F4332" s="42">
        <f t="shared" si="592"/>
        <v>48</v>
      </c>
      <c r="G4332" s="182"/>
    </row>
    <row r="4333" spans="1:10" x14ac:dyDescent="0.25">
      <c r="A4333" s="15" t="s">
        <v>58</v>
      </c>
      <c r="B4333" s="16">
        <f>B4325</f>
        <v>37</v>
      </c>
      <c r="C4333" s="15" t="s">
        <v>76</v>
      </c>
      <c r="D4333" s="62" t="str">
        <f t="shared" si="590"/>
        <v>BODYPUMP и CX WORX37Весовые диски 10 кг</v>
      </c>
      <c r="E4333" s="15">
        <f t="shared" si="591"/>
        <v>37</v>
      </c>
      <c r="F4333" s="42">
        <f t="shared" si="592"/>
        <v>48</v>
      </c>
      <c r="G4333" s="182"/>
    </row>
    <row r="4334" spans="1:10" x14ac:dyDescent="0.25">
      <c r="A4334" s="15" t="s">
        <v>58</v>
      </c>
      <c r="B4334" s="16">
        <f>B4325</f>
        <v>37</v>
      </c>
      <c r="C4334" s="40" t="s">
        <v>78</v>
      </c>
      <c r="D4334" s="62" t="str">
        <f t="shared" si="590"/>
        <v>BODYPUMP и CX WORX37Амортизаторы SMARTBAND</v>
      </c>
      <c r="E4334" s="15">
        <f t="shared" si="591"/>
        <v>37</v>
      </c>
      <c r="F4334" s="42">
        <f t="shared" si="592"/>
        <v>48</v>
      </c>
      <c r="G4334" s="112"/>
    </row>
    <row r="4335" spans="1:10" x14ac:dyDescent="0.25">
      <c r="A4335" s="15" t="s">
        <v>58</v>
      </c>
      <c r="B4335" s="16">
        <f>B4325</f>
        <v>37</v>
      </c>
      <c r="C4335" s="40" t="s">
        <v>79</v>
      </c>
      <c r="D4335" s="62" t="str">
        <f t="shared" si="590"/>
        <v>BODYPUMP и CX WORX37Амортизаторы SMARTBAND EXTREME</v>
      </c>
      <c r="E4335" s="15">
        <f>E4334*0.4</f>
        <v>14.8</v>
      </c>
      <c r="F4335" s="42">
        <f>F4334*0.4</f>
        <v>19.200000000000003</v>
      </c>
      <c r="G4335" s="112"/>
    </row>
    <row r="4336" spans="1:10" x14ac:dyDescent="0.25">
      <c r="A4336" s="15" t="s">
        <v>58</v>
      </c>
      <c r="B4336" s="16">
        <f>B4325</f>
        <v>37</v>
      </c>
      <c r="C4336" s="40" t="s">
        <v>77</v>
      </c>
      <c r="D4336" s="62" t="str">
        <f t="shared" ref="D4336:D4350" si="593">A4336&amp;B4336&amp;C4336</f>
        <v>BODYPUMP и CX WORX37Держатели Амортизаторов SMARTBAND RACK</v>
      </c>
      <c r="E4336" s="15">
        <v>6</v>
      </c>
      <c r="F4336" s="42">
        <v>7</v>
      </c>
      <c r="G4336" s="112"/>
    </row>
    <row r="4337" spans="1:10" x14ac:dyDescent="0.25">
      <c r="A4337" s="15" t="s">
        <v>58</v>
      </c>
      <c r="B4337" s="16">
        <f>B4325</f>
        <v>37</v>
      </c>
      <c r="C4337" s="39" t="s">
        <v>81</v>
      </c>
      <c r="D4337" s="62" t="str">
        <f t="shared" si="593"/>
        <v xml:space="preserve">BODYPUMP и CX WORX37Степперы SMARTSTEP (и 4 подставки) x 1 на человека </v>
      </c>
      <c r="E4337" s="15">
        <f>E4325</f>
        <v>37</v>
      </c>
      <c r="F4337" s="42">
        <f>F4325</f>
        <v>48</v>
      </c>
      <c r="G4337" s="112"/>
    </row>
    <row r="4338" spans="1:10" x14ac:dyDescent="0.25">
      <c r="A4338" s="15" t="s">
        <v>58</v>
      </c>
      <c r="B4338" s="16">
        <f>B4325</f>
        <v>37</v>
      </c>
      <c r="C4338" s="40" t="s">
        <v>80</v>
      </c>
      <c r="D4338" s="62" t="str">
        <f t="shared" si="593"/>
        <v>BODYPUMP и CX WORX37Коврики MBX MAT</v>
      </c>
      <c r="E4338" s="18">
        <f>E4337</f>
        <v>37</v>
      </c>
      <c r="F4338" s="90">
        <f>F4337</f>
        <v>48</v>
      </c>
      <c r="G4338" s="27" t="s">
        <v>5</v>
      </c>
      <c r="H4338" s="11"/>
      <c r="I4338" s="11"/>
    </row>
    <row r="4339" spans="1:10" x14ac:dyDescent="0.25">
      <c r="A4339" s="15" t="s">
        <v>58</v>
      </c>
      <c r="B4339" s="16">
        <f>B4325</f>
        <v>37</v>
      </c>
      <c r="C4339" s="40" t="s">
        <v>88</v>
      </c>
      <c r="D4339" s="62" t="str">
        <f t="shared" si="593"/>
        <v>BODYPUMP и CX WORX37Держатели ковриков MBX MAT RACK</v>
      </c>
      <c r="E4339" s="17">
        <v>1</v>
      </c>
      <c r="F4339" s="91">
        <v>1</v>
      </c>
      <c r="G4339" s="28" t="s">
        <v>5</v>
      </c>
      <c r="H4339" s="6"/>
      <c r="I4339" s="6"/>
      <c r="J4339" s="37"/>
    </row>
    <row r="4340" spans="1:10" x14ac:dyDescent="0.25">
      <c r="A4340" s="15" t="s">
        <v>58</v>
      </c>
      <c r="B4340" s="16">
        <v>38</v>
      </c>
      <c r="C4340" s="39" t="s">
        <v>83</v>
      </c>
      <c r="D4340" s="62" t="str">
        <f t="shared" si="593"/>
        <v>BODYPUMP и CX WORX38Грифы SMARTBAR</v>
      </c>
      <c r="E4340" s="15">
        <f>B4340</f>
        <v>38</v>
      </c>
      <c r="F4340" s="42">
        <v>48</v>
      </c>
      <c r="G4340" s="182" t="s">
        <v>13</v>
      </c>
      <c r="H4340" s="8" t="s">
        <v>7</v>
      </c>
      <c r="I4340" s="4" t="s">
        <v>11</v>
      </c>
      <c r="J4340" s="35" t="s">
        <v>11</v>
      </c>
    </row>
    <row r="4341" spans="1:10" x14ac:dyDescent="0.25">
      <c r="A4341" s="15" t="s">
        <v>58</v>
      </c>
      <c r="B4341" s="16">
        <f>B4340</f>
        <v>38</v>
      </c>
      <c r="C4341" s="39" t="s">
        <v>82</v>
      </c>
      <c r="D4341" s="62" t="str">
        <f t="shared" si="593"/>
        <v>BODYPUMP и CX WORX38Наборы весовых дисков (2 x 1 кг + 2 x 2,5 кг + 2 x 5 кг)</v>
      </c>
      <c r="E4341" s="15">
        <f>E4340</f>
        <v>38</v>
      </c>
      <c r="F4341" s="42">
        <v>48</v>
      </c>
      <c r="G4341" s="182"/>
      <c r="H4341" s="8" t="s">
        <v>8</v>
      </c>
      <c r="I4341" s="4" t="s">
        <v>7</v>
      </c>
      <c r="J4341" s="35" t="s">
        <v>10</v>
      </c>
    </row>
    <row r="4342" spans="1:10" x14ac:dyDescent="0.25">
      <c r="A4342" s="15" t="s">
        <v>58</v>
      </c>
      <c r="B4342" s="16">
        <f>B4340</f>
        <v>38</v>
      </c>
      <c r="C4342" s="15" t="s">
        <v>70</v>
      </c>
      <c r="D4342" s="62" t="str">
        <f t="shared" si="593"/>
        <v>BODYPUMP и CX WORX38Стойки</v>
      </c>
      <c r="E4342" s="15">
        <v>3</v>
      </c>
      <c r="F4342" s="42">
        <v>4</v>
      </c>
      <c r="G4342" s="182"/>
      <c r="H4342" s="8" t="s">
        <v>9</v>
      </c>
      <c r="I4342" s="4" t="s">
        <v>7</v>
      </c>
      <c r="J4342" s="35" t="s">
        <v>12</v>
      </c>
    </row>
    <row r="4343" spans="1:10" x14ac:dyDescent="0.25">
      <c r="A4343" s="15" t="s">
        <v>58</v>
      </c>
      <c r="B4343" s="16">
        <f>B4340</f>
        <v>38</v>
      </c>
      <c r="C4343" s="15" t="s">
        <v>71</v>
      </c>
      <c r="D4343" s="62" t="str">
        <f t="shared" si="593"/>
        <v>BODYPUMP и CX WORX38Дополнительные весовые диски 1 кг</v>
      </c>
      <c r="E4343" s="15">
        <f>B4343</f>
        <v>38</v>
      </c>
      <c r="F4343" s="42">
        <f>4*12</f>
        <v>48</v>
      </c>
      <c r="G4343" s="182"/>
      <c r="H4343" s="4" t="s">
        <v>10</v>
      </c>
      <c r="I4343" s="4" t="s">
        <v>11</v>
      </c>
      <c r="J4343" s="36" t="s">
        <v>10</v>
      </c>
    </row>
    <row r="4344" spans="1:10" x14ac:dyDescent="0.25">
      <c r="A4344" s="15" t="s">
        <v>58</v>
      </c>
      <c r="B4344" s="16">
        <f>B4340</f>
        <v>38</v>
      </c>
      <c r="C4344" s="15" t="s">
        <v>72</v>
      </c>
      <c r="D4344" s="62" t="str">
        <f t="shared" si="593"/>
        <v>BODYPUMP и CX WORX38Дополнительные весовые диски 2,5 кг</v>
      </c>
      <c r="E4344" s="15">
        <f t="shared" ref="E4344:E4349" si="594">B4344</f>
        <v>38</v>
      </c>
      <c r="F4344" s="42">
        <f t="shared" ref="F4344:F4349" si="595">F4343</f>
        <v>48</v>
      </c>
      <c r="G4344" s="182"/>
      <c r="H4344" s="9" t="s">
        <v>17</v>
      </c>
    </row>
    <row r="4345" spans="1:10" x14ac:dyDescent="0.25">
      <c r="A4345" s="15" t="s">
        <v>58</v>
      </c>
      <c r="B4345" s="16">
        <f>B4340</f>
        <v>38</v>
      </c>
      <c r="C4345" s="15" t="s">
        <v>74</v>
      </c>
      <c r="D4345" s="62" t="str">
        <f t="shared" si="593"/>
        <v>BODYPUMP и CX WORX38Весовые диски 3,7 кг</v>
      </c>
      <c r="E4345" s="15">
        <f t="shared" si="594"/>
        <v>38</v>
      </c>
      <c r="F4345" s="42">
        <f t="shared" si="595"/>
        <v>48</v>
      </c>
      <c r="G4345" s="182"/>
    </row>
    <row r="4346" spans="1:10" x14ac:dyDescent="0.25">
      <c r="A4346" s="15" t="s">
        <v>58</v>
      </c>
      <c r="B4346" s="16">
        <f>B4340</f>
        <v>38</v>
      </c>
      <c r="C4346" s="15" t="s">
        <v>73</v>
      </c>
      <c r="D4346" s="62" t="str">
        <f t="shared" si="593"/>
        <v>BODYPUMP и CX WORX38Дополнительные весовые диски 5 кг</v>
      </c>
      <c r="E4346" s="15">
        <f t="shared" si="594"/>
        <v>38</v>
      </c>
      <c r="F4346" s="42">
        <f t="shared" si="595"/>
        <v>48</v>
      </c>
      <c r="G4346" s="182"/>
    </row>
    <row r="4347" spans="1:10" x14ac:dyDescent="0.25">
      <c r="A4347" s="15" t="s">
        <v>58</v>
      </c>
      <c r="B4347" s="16">
        <f>B4340</f>
        <v>38</v>
      </c>
      <c r="C4347" s="15" t="s">
        <v>75</v>
      </c>
      <c r="D4347" s="62" t="str">
        <f t="shared" si="593"/>
        <v>BODYPUMP и CX WORX38Весовые диски 7,5 кг</v>
      </c>
      <c r="E4347" s="15">
        <f t="shared" si="594"/>
        <v>38</v>
      </c>
      <c r="F4347" s="42">
        <f t="shared" si="595"/>
        <v>48</v>
      </c>
      <c r="G4347" s="182"/>
    </row>
    <row r="4348" spans="1:10" x14ac:dyDescent="0.25">
      <c r="A4348" s="15" t="s">
        <v>58</v>
      </c>
      <c r="B4348" s="16">
        <f>B4340</f>
        <v>38</v>
      </c>
      <c r="C4348" s="15" t="s">
        <v>76</v>
      </c>
      <c r="D4348" s="62" t="str">
        <f t="shared" si="593"/>
        <v>BODYPUMP и CX WORX38Весовые диски 10 кг</v>
      </c>
      <c r="E4348" s="15">
        <f t="shared" si="594"/>
        <v>38</v>
      </c>
      <c r="F4348" s="42">
        <f t="shared" si="595"/>
        <v>48</v>
      </c>
      <c r="G4348" s="182"/>
    </row>
    <row r="4349" spans="1:10" x14ac:dyDescent="0.25">
      <c r="A4349" s="15" t="s">
        <v>58</v>
      </c>
      <c r="B4349" s="16">
        <f>B4340</f>
        <v>38</v>
      </c>
      <c r="C4349" s="40" t="s">
        <v>78</v>
      </c>
      <c r="D4349" s="62" t="str">
        <f t="shared" si="593"/>
        <v>BODYPUMP и CX WORX38Амортизаторы SMARTBAND</v>
      </c>
      <c r="E4349" s="15">
        <f t="shared" si="594"/>
        <v>38</v>
      </c>
      <c r="F4349" s="42">
        <f t="shared" si="595"/>
        <v>48</v>
      </c>
      <c r="G4349" s="112"/>
    </row>
    <row r="4350" spans="1:10" x14ac:dyDescent="0.25">
      <c r="A4350" s="15" t="s">
        <v>58</v>
      </c>
      <c r="B4350" s="16">
        <f>B4340</f>
        <v>38</v>
      </c>
      <c r="C4350" s="40" t="s">
        <v>79</v>
      </c>
      <c r="D4350" s="62" t="str">
        <f t="shared" si="593"/>
        <v>BODYPUMP и CX WORX38Амортизаторы SMARTBAND EXTREME</v>
      </c>
      <c r="E4350" s="15">
        <f>E4349*0.4</f>
        <v>15.200000000000001</v>
      </c>
      <c r="F4350" s="42">
        <f>F4349*0.4</f>
        <v>19.200000000000003</v>
      </c>
      <c r="G4350" s="112"/>
    </row>
    <row r="4351" spans="1:10" x14ac:dyDescent="0.25">
      <c r="A4351" s="15" t="s">
        <v>58</v>
      </c>
      <c r="B4351" s="16">
        <f>B4340</f>
        <v>38</v>
      </c>
      <c r="C4351" s="40" t="s">
        <v>77</v>
      </c>
      <c r="D4351" s="62" t="str">
        <f t="shared" ref="D4351:D4365" si="596">A4351&amp;B4351&amp;C4351</f>
        <v>BODYPUMP и CX WORX38Держатели Амортизаторов SMARTBAND RACK</v>
      </c>
      <c r="E4351" s="15">
        <v>6</v>
      </c>
      <c r="F4351" s="42">
        <v>7</v>
      </c>
      <c r="G4351" s="112"/>
    </row>
    <row r="4352" spans="1:10" x14ac:dyDescent="0.25">
      <c r="A4352" s="15" t="s">
        <v>58</v>
      </c>
      <c r="B4352" s="16">
        <f>B4340</f>
        <v>38</v>
      </c>
      <c r="C4352" s="39" t="s">
        <v>81</v>
      </c>
      <c r="D4352" s="62" t="str">
        <f t="shared" si="596"/>
        <v xml:space="preserve">BODYPUMP и CX WORX38Степперы SMARTSTEP (и 4 подставки) x 1 на человека </v>
      </c>
      <c r="E4352" s="15">
        <f>E4340</f>
        <v>38</v>
      </c>
      <c r="F4352" s="42">
        <f>F4340</f>
        <v>48</v>
      </c>
      <c r="G4352" s="112"/>
    </row>
    <row r="4353" spans="1:10" x14ac:dyDescent="0.25">
      <c r="A4353" s="15" t="s">
        <v>58</v>
      </c>
      <c r="B4353" s="16">
        <f>B4340</f>
        <v>38</v>
      </c>
      <c r="C4353" s="40" t="s">
        <v>80</v>
      </c>
      <c r="D4353" s="62" t="str">
        <f t="shared" si="596"/>
        <v>BODYPUMP и CX WORX38Коврики MBX MAT</v>
      </c>
      <c r="E4353" s="18">
        <f>E4352</f>
        <v>38</v>
      </c>
      <c r="F4353" s="90">
        <f>F4352</f>
        <v>48</v>
      </c>
      <c r="G4353" s="27" t="s">
        <v>5</v>
      </c>
      <c r="H4353" s="11"/>
      <c r="I4353" s="11"/>
    </row>
    <row r="4354" spans="1:10" x14ac:dyDescent="0.25">
      <c r="A4354" s="15" t="s">
        <v>58</v>
      </c>
      <c r="B4354" s="16">
        <f>B4340</f>
        <v>38</v>
      </c>
      <c r="C4354" s="40" t="s">
        <v>88</v>
      </c>
      <c r="D4354" s="62" t="str">
        <f t="shared" si="596"/>
        <v>BODYPUMP и CX WORX38Держатели ковриков MBX MAT RACK</v>
      </c>
      <c r="E4354" s="17">
        <v>1</v>
      </c>
      <c r="F4354" s="91">
        <v>1</v>
      </c>
      <c r="G4354" s="28" t="s">
        <v>5</v>
      </c>
      <c r="H4354" s="6"/>
      <c r="I4354" s="6"/>
      <c r="J4354" s="37"/>
    </row>
    <row r="4355" spans="1:10" x14ac:dyDescent="0.25">
      <c r="A4355" s="15" t="s">
        <v>58</v>
      </c>
      <c r="B4355" s="16">
        <v>39</v>
      </c>
      <c r="C4355" s="39" t="s">
        <v>83</v>
      </c>
      <c r="D4355" s="62" t="str">
        <f t="shared" si="596"/>
        <v>BODYPUMP и CX WORX39Грифы SMARTBAR</v>
      </c>
      <c r="E4355" s="15">
        <f>B4355</f>
        <v>39</v>
      </c>
      <c r="F4355" s="42">
        <v>48</v>
      </c>
      <c r="G4355" s="182" t="s">
        <v>13</v>
      </c>
      <c r="H4355" s="8" t="s">
        <v>7</v>
      </c>
      <c r="I4355" s="4" t="s">
        <v>11</v>
      </c>
      <c r="J4355" s="35" t="s">
        <v>11</v>
      </c>
    </row>
    <row r="4356" spans="1:10" x14ac:dyDescent="0.25">
      <c r="A4356" s="15" t="s">
        <v>58</v>
      </c>
      <c r="B4356" s="16">
        <f>B4355</f>
        <v>39</v>
      </c>
      <c r="C4356" s="39" t="s">
        <v>82</v>
      </c>
      <c r="D4356" s="62" t="str">
        <f t="shared" si="596"/>
        <v>BODYPUMP и CX WORX39Наборы весовых дисков (2 x 1 кг + 2 x 2,5 кг + 2 x 5 кг)</v>
      </c>
      <c r="E4356" s="15">
        <f>E4355</f>
        <v>39</v>
      </c>
      <c r="F4356" s="42">
        <v>48</v>
      </c>
      <c r="G4356" s="182"/>
      <c r="H4356" s="8" t="s">
        <v>8</v>
      </c>
      <c r="I4356" s="4" t="s">
        <v>7</v>
      </c>
      <c r="J4356" s="35" t="s">
        <v>10</v>
      </c>
    </row>
    <row r="4357" spans="1:10" x14ac:dyDescent="0.25">
      <c r="A4357" s="15" t="s">
        <v>58</v>
      </c>
      <c r="B4357" s="16">
        <f>B4355</f>
        <v>39</v>
      </c>
      <c r="C4357" s="15" t="s">
        <v>70</v>
      </c>
      <c r="D4357" s="62" t="str">
        <f t="shared" si="596"/>
        <v>BODYPUMP и CX WORX39Стойки</v>
      </c>
      <c r="E4357" s="15">
        <v>3</v>
      </c>
      <c r="F4357" s="42">
        <v>4</v>
      </c>
      <c r="G4357" s="182"/>
      <c r="H4357" s="8" t="s">
        <v>9</v>
      </c>
      <c r="I4357" s="4" t="s">
        <v>7</v>
      </c>
      <c r="J4357" s="35" t="s">
        <v>12</v>
      </c>
    </row>
    <row r="4358" spans="1:10" x14ac:dyDescent="0.25">
      <c r="A4358" s="15" t="s">
        <v>58</v>
      </c>
      <c r="B4358" s="16">
        <f>B4355</f>
        <v>39</v>
      </c>
      <c r="C4358" s="15" t="s">
        <v>71</v>
      </c>
      <c r="D4358" s="62" t="str">
        <f t="shared" si="596"/>
        <v>BODYPUMP и CX WORX39Дополнительные весовые диски 1 кг</v>
      </c>
      <c r="E4358" s="15">
        <f>B4358</f>
        <v>39</v>
      </c>
      <c r="F4358" s="42">
        <f>4*12</f>
        <v>48</v>
      </c>
      <c r="G4358" s="182"/>
      <c r="H4358" s="4" t="s">
        <v>10</v>
      </c>
      <c r="I4358" s="4" t="s">
        <v>11</v>
      </c>
      <c r="J4358" s="36" t="s">
        <v>10</v>
      </c>
    </row>
    <row r="4359" spans="1:10" x14ac:dyDescent="0.25">
      <c r="A4359" s="15" t="s">
        <v>58</v>
      </c>
      <c r="B4359" s="16">
        <f>B4355</f>
        <v>39</v>
      </c>
      <c r="C4359" s="15" t="s">
        <v>72</v>
      </c>
      <c r="D4359" s="62" t="str">
        <f t="shared" si="596"/>
        <v>BODYPUMP и CX WORX39Дополнительные весовые диски 2,5 кг</v>
      </c>
      <c r="E4359" s="15">
        <f t="shared" ref="E4359:E4364" si="597">B4359</f>
        <v>39</v>
      </c>
      <c r="F4359" s="42">
        <f t="shared" ref="F4359:F4364" si="598">F4358</f>
        <v>48</v>
      </c>
      <c r="G4359" s="182"/>
      <c r="H4359" s="9" t="s">
        <v>17</v>
      </c>
    </row>
    <row r="4360" spans="1:10" x14ac:dyDescent="0.25">
      <c r="A4360" s="15" t="s">
        <v>58</v>
      </c>
      <c r="B4360" s="16">
        <f>B4355</f>
        <v>39</v>
      </c>
      <c r="C4360" s="15" t="s">
        <v>74</v>
      </c>
      <c r="D4360" s="62" t="str">
        <f t="shared" si="596"/>
        <v>BODYPUMP и CX WORX39Весовые диски 3,7 кг</v>
      </c>
      <c r="E4360" s="15">
        <f t="shared" si="597"/>
        <v>39</v>
      </c>
      <c r="F4360" s="42">
        <f t="shared" si="598"/>
        <v>48</v>
      </c>
      <c r="G4360" s="182"/>
    </row>
    <row r="4361" spans="1:10" x14ac:dyDescent="0.25">
      <c r="A4361" s="15" t="s">
        <v>58</v>
      </c>
      <c r="B4361" s="16">
        <f>B4355</f>
        <v>39</v>
      </c>
      <c r="C4361" s="15" t="s">
        <v>73</v>
      </c>
      <c r="D4361" s="62" t="str">
        <f t="shared" si="596"/>
        <v>BODYPUMP и CX WORX39Дополнительные весовые диски 5 кг</v>
      </c>
      <c r="E4361" s="15">
        <f t="shared" si="597"/>
        <v>39</v>
      </c>
      <c r="F4361" s="42">
        <f t="shared" si="598"/>
        <v>48</v>
      </c>
      <c r="G4361" s="182"/>
    </row>
    <row r="4362" spans="1:10" x14ac:dyDescent="0.25">
      <c r="A4362" s="15" t="s">
        <v>58</v>
      </c>
      <c r="B4362" s="16">
        <f>B4355</f>
        <v>39</v>
      </c>
      <c r="C4362" s="15" t="s">
        <v>75</v>
      </c>
      <c r="D4362" s="62" t="str">
        <f t="shared" si="596"/>
        <v>BODYPUMP и CX WORX39Весовые диски 7,5 кг</v>
      </c>
      <c r="E4362" s="15">
        <f t="shared" si="597"/>
        <v>39</v>
      </c>
      <c r="F4362" s="42">
        <f t="shared" si="598"/>
        <v>48</v>
      </c>
      <c r="G4362" s="182"/>
    </row>
    <row r="4363" spans="1:10" x14ac:dyDescent="0.25">
      <c r="A4363" s="15" t="s">
        <v>58</v>
      </c>
      <c r="B4363" s="16">
        <f>B4355</f>
        <v>39</v>
      </c>
      <c r="C4363" s="15" t="s">
        <v>76</v>
      </c>
      <c r="D4363" s="62" t="str">
        <f t="shared" si="596"/>
        <v>BODYPUMP и CX WORX39Весовые диски 10 кг</v>
      </c>
      <c r="E4363" s="15">
        <f t="shared" si="597"/>
        <v>39</v>
      </c>
      <c r="F4363" s="42">
        <f t="shared" si="598"/>
        <v>48</v>
      </c>
      <c r="G4363" s="182"/>
    </row>
    <row r="4364" spans="1:10" x14ac:dyDescent="0.25">
      <c r="A4364" s="15" t="s">
        <v>58</v>
      </c>
      <c r="B4364" s="16">
        <f>B4355</f>
        <v>39</v>
      </c>
      <c r="C4364" s="40" t="s">
        <v>78</v>
      </c>
      <c r="D4364" s="62" t="str">
        <f t="shared" si="596"/>
        <v>BODYPUMP и CX WORX39Амортизаторы SMARTBAND</v>
      </c>
      <c r="E4364" s="15">
        <f t="shared" si="597"/>
        <v>39</v>
      </c>
      <c r="F4364" s="42">
        <f t="shared" si="598"/>
        <v>48</v>
      </c>
      <c r="G4364" s="112"/>
    </row>
    <row r="4365" spans="1:10" x14ac:dyDescent="0.25">
      <c r="A4365" s="15" t="s">
        <v>58</v>
      </c>
      <c r="B4365" s="16">
        <f>B4355</f>
        <v>39</v>
      </c>
      <c r="C4365" s="40" t="s">
        <v>79</v>
      </c>
      <c r="D4365" s="62" t="str">
        <f t="shared" si="596"/>
        <v>BODYPUMP и CX WORX39Амортизаторы SMARTBAND EXTREME</v>
      </c>
      <c r="E4365" s="15">
        <f>E4364*0.4</f>
        <v>15.600000000000001</v>
      </c>
      <c r="F4365" s="42">
        <f>F4364*0.4</f>
        <v>19.200000000000003</v>
      </c>
      <c r="G4365" s="112"/>
    </row>
    <row r="4366" spans="1:10" x14ac:dyDescent="0.25">
      <c r="A4366" s="15" t="s">
        <v>58</v>
      </c>
      <c r="B4366" s="16">
        <f>B4355</f>
        <v>39</v>
      </c>
      <c r="C4366" s="40" t="s">
        <v>77</v>
      </c>
      <c r="D4366" s="62" t="str">
        <f t="shared" ref="D4366:D4380" si="599">A4366&amp;B4366&amp;C4366</f>
        <v>BODYPUMP и CX WORX39Держатели Амортизаторов SMARTBAND RACK</v>
      </c>
      <c r="E4366" s="15">
        <v>6</v>
      </c>
      <c r="F4366" s="42">
        <v>7</v>
      </c>
      <c r="G4366" s="112"/>
    </row>
    <row r="4367" spans="1:10" x14ac:dyDescent="0.25">
      <c r="A4367" s="15" t="s">
        <v>58</v>
      </c>
      <c r="B4367" s="16">
        <f>B4355</f>
        <v>39</v>
      </c>
      <c r="C4367" s="39" t="s">
        <v>81</v>
      </c>
      <c r="D4367" s="62" t="str">
        <f t="shared" si="599"/>
        <v xml:space="preserve">BODYPUMP и CX WORX39Степперы SMARTSTEP (и 4 подставки) x 1 на человека </v>
      </c>
      <c r="E4367" s="15">
        <f>E4355</f>
        <v>39</v>
      </c>
      <c r="F4367" s="42">
        <f>F4355</f>
        <v>48</v>
      </c>
      <c r="G4367" s="112"/>
    </row>
    <row r="4368" spans="1:10" x14ac:dyDescent="0.25">
      <c r="A4368" s="15" t="s">
        <v>58</v>
      </c>
      <c r="B4368" s="16">
        <f>B4355</f>
        <v>39</v>
      </c>
      <c r="C4368" s="40" t="s">
        <v>80</v>
      </c>
      <c r="D4368" s="62" t="str">
        <f t="shared" si="599"/>
        <v>BODYPUMP и CX WORX39Коврики MBX MAT</v>
      </c>
      <c r="E4368" s="18">
        <f>E4367</f>
        <v>39</v>
      </c>
      <c r="F4368" s="90">
        <f>F4367</f>
        <v>48</v>
      </c>
      <c r="G4368" s="27" t="s">
        <v>5</v>
      </c>
      <c r="H4368" s="11"/>
      <c r="I4368" s="11"/>
    </row>
    <row r="4369" spans="1:10" x14ac:dyDescent="0.25">
      <c r="A4369" s="15" t="s">
        <v>58</v>
      </c>
      <c r="B4369" s="16">
        <f>B4355</f>
        <v>39</v>
      </c>
      <c r="C4369" s="40" t="s">
        <v>88</v>
      </c>
      <c r="D4369" s="62" t="str">
        <f t="shared" si="599"/>
        <v>BODYPUMP и CX WORX39Держатели ковриков MBX MAT RACK</v>
      </c>
      <c r="E4369" s="17">
        <v>1</v>
      </c>
      <c r="F4369" s="91">
        <v>1</v>
      </c>
      <c r="G4369" s="28" t="s">
        <v>5</v>
      </c>
      <c r="H4369" s="6"/>
      <c r="I4369" s="6"/>
      <c r="J4369" s="37"/>
    </row>
    <row r="4370" spans="1:10" x14ac:dyDescent="0.25">
      <c r="A4370" s="15" t="s">
        <v>58</v>
      </c>
      <c r="B4370" s="16">
        <v>40</v>
      </c>
      <c r="C4370" s="39" t="s">
        <v>83</v>
      </c>
      <c r="D4370" s="62" t="str">
        <f t="shared" si="599"/>
        <v>BODYPUMP и CX WORX40Грифы SMARTBAR</v>
      </c>
      <c r="E4370" s="15">
        <f>B4370</f>
        <v>40</v>
      </c>
      <c r="F4370" s="42">
        <v>48</v>
      </c>
      <c r="G4370" s="182" t="s">
        <v>13</v>
      </c>
      <c r="H4370" s="8" t="s">
        <v>7</v>
      </c>
      <c r="I4370" s="4" t="s">
        <v>11</v>
      </c>
      <c r="J4370" s="35" t="s">
        <v>11</v>
      </c>
    </row>
    <row r="4371" spans="1:10" x14ac:dyDescent="0.25">
      <c r="A4371" s="15" t="s">
        <v>58</v>
      </c>
      <c r="B4371" s="16">
        <f>B4370</f>
        <v>40</v>
      </c>
      <c r="C4371" s="39" t="s">
        <v>82</v>
      </c>
      <c r="D4371" s="62" t="str">
        <f t="shared" si="599"/>
        <v>BODYPUMP и CX WORX40Наборы весовых дисков (2 x 1 кг + 2 x 2,5 кг + 2 x 5 кг)</v>
      </c>
      <c r="E4371" s="15">
        <f>E4370</f>
        <v>40</v>
      </c>
      <c r="F4371" s="42">
        <v>48</v>
      </c>
      <c r="G4371" s="182"/>
      <c r="H4371" s="8" t="s">
        <v>8</v>
      </c>
      <c r="I4371" s="4" t="s">
        <v>7</v>
      </c>
      <c r="J4371" s="35" t="s">
        <v>10</v>
      </c>
    </row>
    <row r="4372" spans="1:10" x14ac:dyDescent="0.25">
      <c r="A4372" s="15" t="s">
        <v>58</v>
      </c>
      <c r="B4372" s="16">
        <f>B4370</f>
        <v>40</v>
      </c>
      <c r="C4372" s="15" t="s">
        <v>70</v>
      </c>
      <c r="D4372" s="62" t="str">
        <f t="shared" si="599"/>
        <v>BODYPUMP и CX WORX40Стойки</v>
      </c>
      <c r="E4372" s="15">
        <v>3</v>
      </c>
      <c r="F4372" s="42">
        <v>4</v>
      </c>
      <c r="G4372" s="182"/>
      <c r="H4372" s="8" t="s">
        <v>9</v>
      </c>
      <c r="I4372" s="4" t="s">
        <v>7</v>
      </c>
      <c r="J4372" s="35" t="s">
        <v>12</v>
      </c>
    </row>
    <row r="4373" spans="1:10" x14ac:dyDescent="0.25">
      <c r="A4373" s="15" t="s">
        <v>58</v>
      </c>
      <c r="B4373" s="16">
        <f>B4370</f>
        <v>40</v>
      </c>
      <c r="C4373" s="15" t="s">
        <v>71</v>
      </c>
      <c r="D4373" s="62" t="str">
        <f t="shared" si="599"/>
        <v>BODYPUMP и CX WORX40Дополнительные весовые диски 1 кг</v>
      </c>
      <c r="E4373" s="15">
        <f>B4373</f>
        <v>40</v>
      </c>
      <c r="F4373" s="42">
        <f>4*12</f>
        <v>48</v>
      </c>
      <c r="G4373" s="182"/>
      <c r="H4373" s="4" t="s">
        <v>10</v>
      </c>
      <c r="I4373" s="4" t="s">
        <v>11</v>
      </c>
      <c r="J4373" s="36" t="s">
        <v>10</v>
      </c>
    </row>
    <row r="4374" spans="1:10" x14ac:dyDescent="0.25">
      <c r="A4374" s="15" t="s">
        <v>58</v>
      </c>
      <c r="B4374" s="16">
        <f>B4370</f>
        <v>40</v>
      </c>
      <c r="C4374" s="15" t="s">
        <v>72</v>
      </c>
      <c r="D4374" s="62" t="str">
        <f t="shared" si="599"/>
        <v>BODYPUMP и CX WORX40Дополнительные весовые диски 2,5 кг</v>
      </c>
      <c r="E4374" s="15">
        <f t="shared" ref="E4374:E4379" si="600">B4374</f>
        <v>40</v>
      </c>
      <c r="F4374" s="42">
        <f t="shared" ref="F4374:F4379" si="601">F4373</f>
        <v>48</v>
      </c>
      <c r="G4374" s="182"/>
      <c r="H4374" s="9" t="s">
        <v>17</v>
      </c>
    </row>
    <row r="4375" spans="1:10" x14ac:dyDescent="0.25">
      <c r="A4375" s="15" t="s">
        <v>58</v>
      </c>
      <c r="B4375" s="16">
        <f>B4370</f>
        <v>40</v>
      </c>
      <c r="C4375" s="15" t="s">
        <v>74</v>
      </c>
      <c r="D4375" s="62" t="str">
        <f t="shared" si="599"/>
        <v>BODYPUMP и CX WORX40Весовые диски 3,7 кг</v>
      </c>
      <c r="E4375" s="15">
        <f t="shared" si="600"/>
        <v>40</v>
      </c>
      <c r="F4375" s="42">
        <f t="shared" si="601"/>
        <v>48</v>
      </c>
      <c r="G4375" s="182"/>
    </row>
    <row r="4376" spans="1:10" x14ac:dyDescent="0.25">
      <c r="A4376" s="15" t="s">
        <v>58</v>
      </c>
      <c r="B4376" s="16">
        <f>B4370</f>
        <v>40</v>
      </c>
      <c r="C4376" s="15" t="s">
        <v>73</v>
      </c>
      <c r="D4376" s="62" t="str">
        <f t="shared" si="599"/>
        <v>BODYPUMP и CX WORX40Дополнительные весовые диски 5 кг</v>
      </c>
      <c r="E4376" s="15">
        <f t="shared" si="600"/>
        <v>40</v>
      </c>
      <c r="F4376" s="42">
        <f t="shared" si="601"/>
        <v>48</v>
      </c>
      <c r="G4376" s="182"/>
    </row>
    <row r="4377" spans="1:10" x14ac:dyDescent="0.25">
      <c r="A4377" s="15" t="s">
        <v>58</v>
      </c>
      <c r="B4377" s="16">
        <f>B4370</f>
        <v>40</v>
      </c>
      <c r="C4377" s="15" t="s">
        <v>75</v>
      </c>
      <c r="D4377" s="62" t="str">
        <f t="shared" si="599"/>
        <v>BODYPUMP и CX WORX40Весовые диски 7,5 кг</v>
      </c>
      <c r="E4377" s="15">
        <f t="shared" si="600"/>
        <v>40</v>
      </c>
      <c r="F4377" s="42">
        <f t="shared" si="601"/>
        <v>48</v>
      </c>
      <c r="G4377" s="182"/>
    </row>
    <row r="4378" spans="1:10" x14ac:dyDescent="0.25">
      <c r="A4378" s="15" t="s">
        <v>58</v>
      </c>
      <c r="B4378" s="16">
        <f>B4370</f>
        <v>40</v>
      </c>
      <c r="C4378" s="15" t="s">
        <v>76</v>
      </c>
      <c r="D4378" s="62" t="str">
        <f t="shared" si="599"/>
        <v>BODYPUMP и CX WORX40Весовые диски 10 кг</v>
      </c>
      <c r="E4378" s="15">
        <f t="shared" si="600"/>
        <v>40</v>
      </c>
      <c r="F4378" s="42">
        <f t="shared" si="601"/>
        <v>48</v>
      </c>
      <c r="G4378" s="182"/>
    </row>
    <row r="4379" spans="1:10" x14ac:dyDescent="0.25">
      <c r="A4379" s="15" t="s">
        <v>58</v>
      </c>
      <c r="B4379" s="16">
        <f>B4370</f>
        <v>40</v>
      </c>
      <c r="C4379" s="40" t="s">
        <v>78</v>
      </c>
      <c r="D4379" s="62" t="str">
        <f t="shared" si="599"/>
        <v>BODYPUMP и CX WORX40Амортизаторы SMARTBAND</v>
      </c>
      <c r="E4379" s="15">
        <f t="shared" si="600"/>
        <v>40</v>
      </c>
      <c r="F4379" s="42">
        <f t="shared" si="601"/>
        <v>48</v>
      </c>
      <c r="G4379" s="112"/>
    </row>
    <row r="4380" spans="1:10" x14ac:dyDescent="0.25">
      <c r="A4380" s="15" t="s">
        <v>58</v>
      </c>
      <c r="B4380" s="16">
        <f>B4370</f>
        <v>40</v>
      </c>
      <c r="C4380" s="40" t="s">
        <v>79</v>
      </c>
      <c r="D4380" s="62" t="str">
        <f t="shared" si="599"/>
        <v>BODYPUMP и CX WORX40Амортизаторы SMARTBAND EXTREME</v>
      </c>
      <c r="E4380" s="15">
        <f>E4379*0.4</f>
        <v>16</v>
      </c>
      <c r="F4380" s="42">
        <f>F4379*0.4</f>
        <v>19.200000000000003</v>
      </c>
      <c r="G4380" s="112"/>
    </row>
    <row r="4381" spans="1:10" x14ac:dyDescent="0.25">
      <c r="A4381" s="15" t="s">
        <v>58</v>
      </c>
      <c r="B4381" s="16">
        <f>B4370</f>
        <v>40</v>
      </c>
      <c r="C4381" s="40" t="s">
        <v>77</v>
      </c>
      <c r="D4381" s="62" t="str">
        <f t="shared" ref="D4381:D4440" si="602">A4381&amp;B4381&amp;C4381</f>
        <v>BODYPUMP и CX WORX40Держатели Амортизаторов SMARTBAND RACK</v>
      </c>
      <c r="E4381" s="15">
        <v>6</v>
      </c>
      <c r="F4381" s="42">
        <v>7</v>
      </c>
      <c r="G4381" s="112"/>
    </row>
    <row r="4382" spans="1:10" x14ac:dyDescent="0.25">
      <c r="A4382" s="15" t="s">
        <v>58</v>
      </c>
      <c r="B4382" s="16">
        <f>B4370</f>
        <v>40</v>
      </c>
      <c r="C4382" s="39" t="s">
        <v>81</v>
      </c>
      <c r="D4382" s="62" t="str">
        <f t="shared" si="602"/>
        <v xml:space="preserve">BODYPUMP и CX WORX40Степперы SMARTSTEP (и 4 подставки) x 1 на человека </v>
      </c>
      <c r="E4382" s="15">
        <f>E4370</f>
        <v>40</v>
      </c>
      <c r="F4382" s="42">
        <f>F4370</f>
        <v>48</v>
      </c>
      <c r="G4382" s="112"/>
    </row>
    <row r="4383" spans="1:10" x14ac:dyDescent="0.25">
      <c r="A4383" s="15" t="s">
        <v>58</v>
      </c>
      <c r="B4383" s="16">
        <f>B4370</f>
        <v>40</v>
      </c>
      <c r="C4383" s="40" t="s">
        <v>80</v>
      </c>
      <c r="D4383" s="62" t="str">
        <f t="shared" si="602"/>
        <v>BODYPUMP и CX WORX40Коврики MBX MAT</v>
      </c>
      <c r="E4383" s="18">
        <f>E4382</f>
        <v>40</v>
      </c>
      <c r="F4383" s="90">
        <f>F4382</f>
        <v>48</v>
      </c>
      <c r="G4383" s="27" t="s">
        <v>5</v>
      </c>
      <c r="H4383" s="11"/>
      <c r="I4383" s="11"/>
    </row>
    <row r="4384" spans="1:10" x14ac:dyDescent="0.25">
      <c r="A4384" s="15" t="s">
        <v>58</v>
      </c>
      <c r="B4384" s="16">
        <f>B4370</f>
        <v>40</v>
      </c>
      <c r="C4384" s="40" t="s">
        <v>88</v>
      </c>
      <c r="D4384" s="62" t="str">
        <f t="shared" si="602"/>
        <v>BODYPUMP и CX WORX40Держатели ковриков MBX MAT RACK</v>
      </c>
      <c r="E4384" s="17">
        <v>1</v>
      </c>
      <c r="F4384" s="91">
        <v>1</v>
      </c>
      <c r="G4384" s="28" t="s">
        <v>5</v>
      </c>
      <c r="H4384" s="6"/>
      <c r="I4384" s="6"/>
      <c r="J4384" s="37"/>
    </row>
    <row r="4385" spans="1:10" x14ac:dyDescent="0.25">
      <c r="A4385" s="15" t="s">
        <v>58</v>
      </c>
      <c r="B4385" s="16">
        <v>41</v>
      </c>
      <c r="C4385" s="39" t="s">
        <v>83</v>
      </c>
      <c r="D4385" s="62" t="str">
        <f t="shared" si="602"/>
        <v>BODYPUMP и CX WORX41Грифы SMARTBAR</v>
      </c>
      <c r="E4385" s="15">
        <f>B4385</f>
        <v>41</v>
      </c>
      <c r="F4385" s="42">
        <v>48</v>
      </c>
      <c r="G4385" s="182" t="s">
        <v>13</v>
      </c>
      <c r="H4385" s="8" t="s">
        <v>7</v>
      </c>
      <c r="I4385" s="4" t="s">
        <v>11</v>
      </c>
      <c r="J4385" s="35" t="s">
        <v>11</v>
      </c>
    </row>
    <row r="4386" spans="1:10" x14ac:dyDescent="0.25">
      <c r="A4386" s="15" t="s">
        <v>58</v>
      </c>
      <c r="B4386" s="16">
        <f>B4385</f>
        <v>41</v>
      </c>
      <c r="C4386" s="39" t="s">
        <v>82</v>
      </c>
      <c r="D4386" s="62" t="str">
        <f t="shared" si="602"/>
        <v>BODYPUMP и CX WORX41Наборы весовых дисков (2 x 1 кг + 2 x 2,5 кг + 2 x 5 кг)</v>
      </c>
      <c r="E4386" s="15">
        <f>E4385</f>
        <v>41</v>
      </c>
      <c r="F4386" s="42">
        <v>48</v>
      </c>
      <c r="G4386" s="182"/>
      <c r="H4386" s="8" t="s">
        <v>8</v>
      </c>
      <c r="I4386" s="4" t="s">
        <v>7</v>
      </c>
      <c r="J4386" s="35" t="s">
        <v>10</v>
      </c>
    </row>
    <row r="4387" spans="1:10" x14ac:dyDescent="0.25">
      <c r="A4387" s="15" t="s">
        <v>58</v>
      </c>
      <c r="B4387" s="16">
        <f>B4385</f>
        <v>41</v>
      </c>
      <c r="C4387" s="15" t="s">
        <v>70</v>
      </c>
      <c r="D4387" s="62" t="str">
        <f t="shared" si="602"/>
        <v>BODYPUMP и CX WORX41Стойки</v>
      </c>
      <c r="E4387" s="15">
        <v>3</v>
      </c>
      <c r="F4387" s="42">
        <v>4</v>
      </c>
      <c r="G4387" s="182"/>
      <c r="H4387" s="8" t="s">
        <v>9</v>
      </c>
      <c r="I4387" s="4" t="s">
        <v>7</v>
      </c>
      <c r="J4387" s="35" t="s">
        <v>12</v>
      </c>
    </row>
    <row r="4388" spans="1:10" x14ac:dyDescent="0.25">
      <c r="A4388" s="15" t="s">
        <v>58</v>
      </c>
      <c r="B4388" s="16">
        <f>B4385</f>
        <v>41</v>
      </c>
      <c r="C4388" s="15" t="s">
        <v>71</v>
      </c>
      <c r="D4388" s="62" t="str">
        <f t="shared" si="602"/>
        <v>BODYPUMP и CX WORX41Дополнительные весовые диски 1 кг</v>
      </c>
      <c r="E4388" s="15">
        <f>B4388</f>
        <v>41</v>
      </c>
      <c r="F4388" s="42">
        <f>4*12</f>
        <v>48</v>
      </c>
      <c r="G4388" s="182"/>
      <c r="H4388" s="4" t="s">
        <v>10</v>
      </c>
      <c r="I4388" s="4" t="s">
        <v>11</v>
      </c>
      <c r="J4388" s="36" t="s">
        <v>10</v>
      </c>
    </row>
    <row r="4389" spans="1:10" x14ac:dyDescent="0.25">
      <c r="A4389" s="15" t="s">
        <v>58</v>
      </c>
      <c r="B4389" s="16">
        <f>B4385</f>
        <v>41</v>
      </c>
      <c r="C4389" s="15" t="s">
        <v>72</v>
      </c>
      <c r="D4389" s="62" t="str">
        <f t="shared" si="602"/>
        <v>BODYPUMP и CX WORX41Дополнительные весовые диски 2,5 кг</v>
      </c>
      <c r="E4389" s="15">
        <f t="shared" ref="E4389:E4394" si="603">B4389</f>
        <v>41</v>
      </c>
      <c r="F4389" s="42">
        <f t="shared" ref="F4389:F4394" si="604">F4388</f>
        <v>48</v>
      </c>
      <c r="G4389" s="182"/>
      <c r="H4389" s="9" t="s">
        <v>17</v>
      </c>
    </row>
    <row r="4390" spans="1:10" x14ac:dyDescent="0.25">
      <c r="A4390" s="15" t="s">
        <v>58</v>
      </c>
      <c r="B4390" s="16">
        <f>B4385</f>
        <v>41</v>
      </c>
      <c r="C4390" s="15" t="s">
        <v>74</v>
      </c>
      <c r="D4390" s="62" t="str">
        <f t="shared" si="602"/>
        <v>BODYPUMP и CX WORX41Весовые диски 3,7 кг</v>
      </c>
      <c r="E4390" s="15">
        <f t="shared" si="603"/>
        <v>41</v>
      </c>
      <c r="F4390" s="42">
        <f t="shared" si="604"/>
        <v>48</v>
      </c>
      <c r="G4390" s="182"/>
    </row>
    <row r="4391" spans="1:10" x14ac:dyDescent="0.25">
      <c r="A4391" s="15" t="s">
        <v>58</v>
      </c>
      <c r="B4391" s="16">
        <f>B4385</f>
        <v>41</v>
      </c>
      <c r="C4391" s="15" t="s">
        <v>73</v>
      </c>
      <c r="D4391" s="62" t="str">
        <f t="shared" si="602"/>
        <v>BODYPUMP и CX WORX41Дополнительные весовые диски 5 кг</v>
      </c>
      <c r="E4391" s="15">
        <f t="shared" si="603"/>
        <v>41</v>
      </c>
      <c r="F4391" s="42">
        <f t="shared" si="604"/>
        <v>48</v>
      </c>
      <c r="G4391" s="182"/>
    </row>
    <row r="4392" spans="1:10" x14ac:dyDescent="0.25">
      <c r="A4392" s="15" t="s">
        <v>58</v>
      </c>
      <c r="B4392" s="16">
        <f>B4385</f>
        <v>41</v>
      </c>
      <c r="C4392" s="15" t="s">
        <v>75</v>
      </c>
      <c r="D4392" s="62" t="str">
        <f t="shared" si="602"/>
        <v>BODYPUMP и CX WORX41Весовые диски 7,5 кг</v>
      </c>
      <c r="E4392" s="15">
        <f t="shared" si="603"/>
        <v>41</v>
      </c>
      <c r="F4392" s="42">
        <f t="shared" si="604"/>
        <v>48</v>
      </c>
      <c r="G4392" s="182"/>
    </row>
    <row r="4393" spans="1:10" x14ac:dyDescent="0.25">
      <c r="A4393" s="15" t="s">
        <v>58</v>
      </c>
      <c r="B4393" s="16">
        <f>B4385</f>
        <v>41</v>
      </c>
      <c r="C4393" s="15" t="s">
        <v>76</v>
      </c>
      <c r="D4393" s="62" t="str">
        <f t="shared" si="602"/>
        <v>BODYPUMP и CX WORX41Весовые диски 10 кг</v>
      </c>
      <c r="E4393" s="15">
        <f t="shared" si="603"/>
        <v>41</v>
      </c>
      <c r="F4393" s="42">
        <f t="shared" si="604"/>
        <v>48</v>
      </c>
      <c r="G4393" s="182"/>
    </row>
    <row r="4394" spans="1:10" x14ac:dyDescent="0.25">
      <c r="A4394" s="15" t="s">
        <v>58</v>
      </c>
      <c r="B4394" s="16">
        <f>B4385</f>
        <v>41</v>
      </c>
      <c r="C4394" s="40" t="s">
        <v>78</v>
      </c>
      <c r="D4394" s="62" t="str">
        <f t="shared" si="602"/>
        <v>BODYPUMP и CX WORX41Амортизаторы SMARTBAND</v>
      </c>
      <c r="E4394" s="15">
        <f t="shared" si="603"/>
        <v>41</v>
      </c>
      <c r="F4394" s="42">
        <f t="shared" si="604"/>
        <v>48</v>
      </c>
      <c r="G4394" s="112"/>
    </row>
    <row r="4395" spans="1:10" x14ac:dyDescent="0.25">
      <c r="A4395" s="15" t="s">
        <v>58</v>
      </c>
      <c r="B4395" s="16">
        <f>B4385</f>
        <v>41</v>
      </c>
      <c r="C4395" s="40" t="s">
        <v>79</v>
      </c>
      <c r="D4395" s="62" t="str">
        <f t="shared" si="602"/>
        <v>BODYPUMP и CX WORX41Амортизаторы SMARTBAND EXTREME</v>
      </c>
      <c r="E4395" s="15">
        <f>E4394*0.4</f>
        <v>16.400000000000002</v>
      </c>
      <c r="F4395" s="42">
        <f>F4394*0.4</f>
        <v>19.200000000000003</v>
      </c>
      <c r="G4395" s="112"/>
    </row>
    <row r="4396" spans="1:10" x14ac:dyDescent="0.25">
      <c r="A4396" s="15" t="s">
        <v>58</v>
      </c>
      <c r="B4396" s="16">
        <f>B4385</f>
        <v>41</v>
      </c>
      <c r="C4396" s="40" t="s">
        <v>77</v>
      </c>
      <c r="D4396" s="62" t="str">
        <f t="shared" si="602"/>
        <v>BODYPUMP и CX WORX41Держатели Амортизаторов SMARTBAND RACK</v>
      </c>
      <c r="E4396" s="15">
        <v>6</v>
      </c>
      <c r="F4396" s="42">
        <v>7</v>
      </c>
      <c r="G4396" s="112"/>
    </row>
    <row r="4397" spans="1:10" x14ac:dyDescent="0.25">
      <c r="A4397" s="15" t="s">
        <v>58</v>
      </c>
      <c r="B4397" s="16">
        <f>B4385</f>
        <v>41</v>
      </c>
      <c r="C4397" s="39" t="s">
        <v>81</v>
      </c>
      <c r="D4397" s="62" t="str">
        <f t="shared" si="602"/>
        <v xml:space="preserve">BODYPUMP и CX WORX41Степперы SMARTSTEP (и 4 подставки) x 1 на человека </v>
      </c>
      <c r="E4397" s="15">
        <f>E4385</f>
        <v>41</v>
      </c>
      <c r="F4397" s="42">
        <f>F4385</f>
        <v>48</v>
      </c>
      <c r="G4397" s="112"/>
    </row>
    <row r="4398" spans="1:10" x14ac:dyDescent="0.25">
      <c r="A4398" s="15" t="s">
        <v>58</v>
      </c>
      <c r="B4398" s="16">
        <f>B4385</f>
        <v>41</v>
      </c>
      <c r="C4398" s="40" t="s">
        <v>80</v>
      </c>
      <c r="D4398" s="62" t="str">
        <f t="shared" si="602"/>
        <v>BODYPUMP и CX WORX41Коврики MBX MAT</v>
      </c>
      <c r="E4398" s="18">
        <f>E4397</f>
        <v>41</v>
      </c>
      <c r="F4398" s="90">
        <f>F4397</f>
        <v>48</v>
      </c>
      <c r="G4398" s="27" t="s">
        <v>5</v>
      </c>
      <c r="H4398" s="11"/>
      <c r="I4398" s="11"/>
    </row>
    <row r="4399" spans="1:10" x14ac:dyDescent="0.25">
      <c r="A4399" s="15" t="s">
        <v>58</v>
      </c>
      <c r="B4399" s="16">
        <f>B4385</f>
        <v>41</v>
      </c>
      <c r="C4399" s="40" t="s">
        <v>88</v>
      </c>
      <c r="D4399" s="62" t="str">
        <f t="shared" si="602"/>
        <v>BODYPUMP и CX WORX41Держатели ковриков MBX MAT RACK</v>
      </c>
      <c r="E4399" s="17">
        <v>1</v>
      </c>
      <c r="F4399" s="91">
        <v>1</v>
      </c>
      <c r="G4399" s="28" t="s">
        <v>5</v>
      </c>
      <c r="H4399" s="6"/>
      <c r="I4399" s="6"/>
      <c r="J4399" s="37"/>
    </row>
    <row r="4400" spans="1:10" x14ac:dyDescent="0.25">
      <c r="A4400" s="15" t="s">
        <v>58</v>
      </c>
      <c r="B4400" s="16">
        <v>42</v>
      </c>
      <c r="C4400" s="39" t="s">
        <v>83</v>
      </c>
      <c r="D4400" s="62" t="str">
        <f t="shared" si="602"/>
        <v>BODYPUMP и CX WORX42Грифы SMARTBAR</v>
      </c>
      <c r="E4400" s="15">
        <f>B4400</f>
        <v>42</v>
      </c>
      <c r="F4400" s="42">
        <v>48</v>
      </c>
      <c r="G4400" s="182" t="s">
        <v>13</v>
      </c>
      <c r="H4400" s="8" t="s">
        <v>7</v>
      </c>
      <c r="I4400" s="4" t="s">
        <v>11</v>
      </c>
      <c r="J4400" s="35" t="s">
        <v>11</v>
      </c>
    </row>
    <row r="4401" spans="1:10" x14ac:dyDescent="0.25">
      <c r="A4401" s="15" t="s">
        <v>58</v>
      </c>
      <c r="B4401" s="16">
        <f>B4400</f>
        <v>42</v>
      </c>
      <c r="C4401" s="39" t="s">
        <v>82</v>
      </c>
      <c r="D4401" s="62" t="str">
        <f t="shared" si="602"/>
        <v>BODYPUMP и CX WORX42Наборы весовых дисков (2 x 1 кг + 2 x 2,5 кг + 2 x 5 кг)</v>
      </c>
      <c r="E4401" s="15">
        <f>E4400</f>
        <v>42</v>
      </c>
      <c r="F4401" s="42">
        <v>48</v>
      </c>
      <c r="G4401" s="182"/>
      <c r="H4401" s="8" t="s">
        <v>8</v>
      </c>
      <c r="I4401" s="4" t="s">
        <v>7</v>
      </c>
      <c r="J4401" s="35" t="s">
        <v>10</v>
      </c>
    </row>
    <row r="4402" spans="1:10" x14ac:dyDescent="0.25">
      <c r="A4402" s="15" t="s">
        <v>58</v>
      </c>
      <c r="B4402" s="16">
        <f>B4400</f>
        <v>42</v>
      </c>
      <c r="C4402" s="15" t="s">
        <v>70</v>
      </c>
      <c r="D4402" s="62" t="str">
        <f t="shared" si="602"/>
        <v>BODYPUMP и CX WORX42Стойки</v>
      </c>
      <c r="E4402" s="15">
        <v>3</v>
      </c>
      <c r="F4402" s="42">
        <v>4</v>
      </c>
      <c r="G4402" s="182"/>
      <c r="H4402" s="8" t="s">
        <v>9</v>
      </c>
      <c r="I4402" s="4" t="s">
        <v>7</v>
      </c>
      <c r="J4402" s="35" t="s">
        <v>12</v>
      </c>
    </row>
    <row r="4403" spans="1:10" x14ac:dyDescent="0.25">
      <c r="A4403" s="15" t="s">
        <v>58</v>
      </c>
      <c r="B4403" s="16">
        <f>B4400</f>
        <v>42</v>
      </c>
      <c r="C4403" s="15" t="s">
        <v>71</v>
      </c>
      <c r="D4403" s="62" t="str">
        <f t="shared" si="602"/>
        <v>BODYPUMP и CX WORX42Дополнительные весовые диски 1 кг</v>
      </c>
      <c r="E4403" s="15">
        <f>B4403</f>
        <v>42</v>
      </c>
      <c r="F4403" s="42">
        <f>4*12</f>
        <v>48</v>
      </c>
      <c r="G4403" s="182"/>
      <c r="H4403" s="4" t="s">
        <v>10</v>
      </c>
      <c r="I4403" s="4" t="s">
        <v>11</v>
      </c>
      <c r="J4403" s="36" t="s">
        <v>10</v>
      </c>
    </row>
    <row r="4404" spans="1:10" x14ac:dyDescent="0.25">
      <c r="A4404" s="15" t="s">
        <v>58</v>
      </c>
      <c r="B4404" s="16">
        <f>B4400</f>
        <v>42</v>
      </c>
      <c r="C4404" s="15" t="s">
        <v>72</v>
      </c>
      <c r="D4404" s="62" t="str">
        <f t="shared" si="602"/>
        <v>BODYPUMP и CX WORX42Дополнительные весовые диски 2,5 кг</v>
      </c>
      <c r="E4404" s="15">
        <f t="shared" ref="E4404:E4409" si="605">B4404</f>
        <v>42</v>
      </c>
      <c r="F4404" s="42">
        <f t="shared" ref="F4404:F4409" si="606">F4403</f>
        <v>48</v>
      </c>
      <c r="G4404" s="182"/>
      <c r="H4404" s="9" t="s">
        <v>17</v>
      </c>
    </row>
    <row r="4405" spans="1:10" x14ac:dyDescent="0.25">
      <c r="A4405" s="15" t="s">
        <v>58</v>
      </c>
      <c r="B4405" s="16">
        <f>B4400</f>
        <v>42</v>
      </c>
      <c r="C4405" s="15" t="s">
        <v>74</v>
      </c>
      <c r="D4405" s="62" t="str">
        <f t="shared" si="602"/>
        <v>BODYPUMP и CX WORX42Весовые диски 3,7 кг</v>
      </c>
      <c r="E4405" s="15">
        <f t="shared" si="605"/>
        <v>42</v>
      </c>
      <c r="F4405" s="42">
        <f t="shared" si="606"/>
        <v>48</v>
      </c>
      <c r="G4405" s="182"/>
    </row>
    <row r="4406" spans="1:10" x14ac:dyDescent="0.25">
      <c r="A4406" s="15" t="s">
        <v>58</v>
      </c>
      <c r="B4406" s="16">
        <f>B4400</f>
        <v>42</v>
      </c>
      <c r="C4406" s="15" t="s">
        <v>73</v>
      </c>
      <c r="D4406" s="62" t="str">
        <f t="shared" si="602"/>
        <v>BODYPUMP и CX WORX42Дополнительные весовые диски 5 кг</v>
      </c>
      <c r="E4406" s="15">
        <f t="shared" si="605"/>
        <v>42</v>
      </c>
      <c r="F4406" s="42">
        <f t="shared" si="606"/>
        <v>48</v>
      </c>
      <c r="G4406" s="182"/>
    </row>
    <row r="4407" spans="1:10" x14ac:dyDescent="0.25">
      <c r="A4407" s="15" t="s">
        <v>58</v>
      </c>
      <c r="B4407" s="16">
        <f>B4400</f>
        <v>42</v>
      </c>
      <c r="C4407" s="15" t="s">
        <v>75</v>
      </c>
      <c r="D4407" s="62" t="str">
        <f t="shared" si="602"/>
        <v>BODYPUMP и CX WORX42Весовые диски 7,5 кг</v>
      </c>
      <c r="E4407" s="15">
        <f t="shared" si="605"/>
        <v>42</v>
      </c>
      <c r="F4407" s="42">
        <f t="shared" si="606"/>
        <v>48</v>
      </c>
      <c r="G4407" s="182"/>
    </row>
    <row r="4408" spans="1:10" x14ac:dyDescent="0.25">
      <c r="A4408" s="15" t="s">
        <v>58</v>
      </c>
      <c r="B4408" s="16">
        <f>B4400</f>
        <v>42</v>
      </c>
      <c r="C4408" s="15" t="s">
        <v>76</v>
      </c>
      <c r="D4408" s="62" t="str">
        <f t="shared" si="602"/>
        <v>BODYPUMP и CX WORX42Весовые диски 10 кг</v>
      </c>
      <c r="E4408" s="15">
        <f t="shared" si="605"/>
        <v>42</v>
      </c>
      <c r="F4408" s="42">
        <f t="shared" si="606"/>
        <v>48</v>
      </c>
      <c r="G4408" s="182"/>
    </row>
    <row r="4409" spans="1:10" x14ac:dyDescent="0.25">
      <c r="A4409" s="15" t="s">
        <v>58</v>
      </c>
      <c r="B4409" s="16">
        <f>B4400</f>
        <v>42</v>
      </c>
      <c r="C4409" s="40" t="s">
        <v>78</v>
      </c>
      <c r="D4409" s="62" t="str">
        <f t="shared" si="602"/>
        <v>BODYPUMP и CX WORX42Амортизаторы SMARTBAND</v>
      </c>
      <c r="E4409" s="15">
        <f t="shared" si="605"/>
        <v>42</v>
      </c>
      <c r="F4409" s="42">
        <f t="shared" si="606"/>
        <v>48</v>
      </c>
      <c r="G4409" s="112"/>
    </row>
    <row r="4410" spans="1:10" x14ac:dyDescent="0.25">
      <c r="A4410" s="15" t="s">
        <v>58</v>
      </c>
      <c r="B4410" s="16">
        <f>B4400</f>
        <v>42</v>
      </c>
      <c r="C4410" s="40" t="s">
        <v>79</v>
      </c>
      <c r="D4410" s="62" t="str">
        <f t="shared" si="602"/>
        <v>BODYPUMP и CX WORX42Амортизаторы SMARTBAND EXTREME</v>
      </c>
      <c r="E4410" s="15">
        <f>E4409*0.4</f>
        <v>16.8</v>
      </c>
      <c r="F4410" s="42">
        <f>F4409*0.4</f>
        <v>19.200000000000003</v>
      </c>
      <c r="G4410" s="112"/>
    </row>
    <row r="4411" spans="1:10" x14ac:dyDescent="0.25">
      <c r="A4411" s="15" t="s">
        <v>58</v>
      </c>
      <c r="B4411" s="16">
        <f>B4400</f>
        <v>42</v>
      </c>
      <c r="C4411" s="40" t="s">
        <v>77</v>
      </c>
      <c r="D4411" s="62" t="str">
        <f t="shared" si="602"/>
        <v>BODYPUMP и CX WORX42Держатели Амортизаторов SMARTBAND RACK</v>
      </c>
      <c r="E4411" s="15">
        <v>6</v>
      </c>
      <c r="F4411" s="42">
        <v>7</v>
      </c>
      <c r="G4411" s="112"/>
    </row>
    <row r="4412" spans="1:10" x14ac:dyDescent="0.25">
      <c r="A4412" s="15" t="s">
        <v>58</v>
      </c>
      <c r="B4412" s="16">
        <f>B4400</f>
        <v>42</v>
      </c>
      <c r="C4412" s="39" t="s">
        <v>81</v>
      </c>
      <c r="D4412" s="62" t="str">
        <f t="shared" si="602"/>
        <v xml:space="preserve">BODYPUMP и CX WORX42Степперы SMARTSTEP (и 4 подставки) x 1 на человека </v>
      </c>
      <c r="E4412" s="15">
        <f>E4400</f>
        <v>42</v>
      </c>
      <c r="F4412" s="42">
        <f>F4400</f>
        <v>48</v>
      </c>
      <c r="G4412" s="112"/>
    </row>
    <row r="4413" spans="1:10" x14ac:dyDescent="0.25">
      <c r="A4413" s="15" t="s">
        <v>58</v>
      </c>
      <c r="B4413" s="16">
        <f>B4400</f>
        <v>42</v>
      </c>
      <c r="C4413" s="40" t="s">
        <v>80</v>
      </c>
      <c r="D4413" s="62" t="str">
        <f t="shared" si="602"/>
        <v>BODYPUMP и CX WORX42Коврики MBX MAT</v>
      </c>
      <c r="E4413" s="18">
        <f>E4412</f>
        <v>42</v>
      </c>
      <c r="F4413" s="90">
        <f>F4412</f>
        <v>48</v>
      </c>
      <c r="G4413" s="27" t="s">
        <v>5</v>
      </c>
      <c r="H4413" s="11"/>
      <c r="I4413" s="11"/>
    </row>
    <row r="4414" spans="1:10" x14ac:dyDescent="0.25">
      <c r="A4414" s="15" t="s">
        <v>58</v>
      </c>
      <c r="B4414" s="16">
        <f>B4400</f>
        <v>42</v>
      </c>
      <c r="C4414" s="40" t="s">
        <v>88</v>
      </c>
      <c r="D4414" s="62" t="str">
        <f t="shared" si="602"/>
        <v>BODYPUMP и CX WORX42Держатели ковриков MBX MAT RACK</v>
      </c>
      <c r="E4414" s="17">
        <v>1</v>
      </c>
      <c r="F4414" s="91">
        <v>1</v>
      </c>
      <c r="G4414" s="28" t="s">
        <v>5</v>
      </c>
      <c r="H4414" s="6"/>
      <c r="I4414" s="6"/>
      <c r="J4414" s="37"/>
    </row>
    <row r="4415" spans="1:10" x14ac:dyDescent="0.25">
      <c r="A4415" s="15" t="s">
        <v>58</v>
      </c>
      <c r="B4415" s="16">
        <v>43</v>
      </c>
      <c r="C4415" s="39" t="s">
        <v>83</v>
      </c>
      <c r="D4415" s="62" t="str">
        <f t="shared" si="602"/>
        <v>BODYPUMP и CX WORX43Грифы SMARTBAR</v>
      </c>
      <c r="E4415" s="15">
        <f>B4415</f>
        <v>43</v>
      </c>
      <c r="F4415" s="42">
        <v>48</v>
      </c>
      <c r="G4415" s="182" t="s">
        <v>13</v>
      </c>
      <c r="H4415" s="8" t="s">
        <v>7</v>
      </c>
      <c r="I4415" s="4" t="s">
        <v>11</v>
      </c>
      <c r="J4415" s="35" t="s">
        <v>11</v>
      </c>
    </row>
    <row r="4416" spans="1:10" x14ac:dyDescent="0.25">
      <c r="A4416" s="15" t="s">
        <v>58</v>
      </c>
      <c r="B4416" s="16">
        <f>B4415</f>
        <v>43</v>
      </c>
      <c r="C4416" s="39" t="s">
        <v>82</v>
      </c>
      <c r="D4416" s="62" t="str">
        <f t="shared" si="602"/>
        <v>BODYPUMP и CX WORX43Наборы весовых дисков (2 x 1 кг + 2 x 2,5 кг + 2 x 5 кг)</v>
      </c>
      <c r="E4416" s="15">
        <f>E4415</f>
        <v>43</v>
      </c>
      <c r="F4416" s="42">
        <v>48</v>
      </c>
      <c r="G4416" s="182"/>
      <c r="H4416" s="8" t="s">
        <v>8</v>
      </c>
      <c r="I4416" s="4" t="s">
        <v>7</v>
      </c>
      <c r="J4416" s="35" t="s">
        <v>10</v>
      </c>
    </row>
    <row r="4417" spans="1:10" x14ac:dyDescent="0.25">
      <c r="A4417" s="15" t="s">
        <v>58</v>
      </c>
      <c r="B4417" s="16">
        <f>B4415</f>
        <v>43</v>
      </c>
      <c r="C4417" s="15" t="s">
        <v>70</v>
      </c>
      <c r="D4417" s="62" t="str">
        <f t="shared" si="602"/>
        <v>BODYPUMP и CX WORX43Стойки</v>
      </c>
      <c r="E4417" s="15">
        <v>3</v>
      </c>
      <c r="F4417" s="42">
        <v>4</v>
      </c>
      <c r="G4417" s="182"/>
      <c r="H4417" s="8" t="s">
        <v>9</v>
      </c>
      <c r="I4417" s="4" t="s">
        <v>7</v>
      </c>
      <c r="J4417" s="35" t="s">
        <v>12</v>
      </c>
    </row>
    <row r="4418" spans="1:10" x14ac:dyDescent="0.25">
      <c r="A4418" s="15" t="s">
        <v>58</v>
      </c>
      <c r="B4418" s="16">
        <f>B4415</f>
        <v>43</v>
      </c>
      <c r="C4418" s="15" t="s">
        <v>71</v>
      </c>
      <c r="D4418" s="62" t="str">
        <f t="shared" si="602"/>
        <v>BODYPUMP и CX WORX43Дополнительные весовые диски 1 кг</v>
      </c>
      <c r="E4418" s="15">
        <f>B4418</f>
        <v>43</v>
      </c>
      <c r="F4418" s="42">
        <f>4*12</f>
        <v>48</v>
      </c>
      <c r="G4418" s="182"/>
      <c r="H4418" s="4" t="s">
        <v>10</v>
      </c>
      <c r="I4418" s="4" t="s">
        <v>11</v>
      </c>
      <c r="J4418" s="36" t="s">
        <v>10</v>
      </c>
    </row>
    <row r="4419" spans="1:10" x14ac:dyDescent="0.25">
      <c r="A4419" s="15" t="s">
        <v>58</v>
      </c>
      <c r="B4419" s="16">
        <f>B4415</f>
        <v>43</v>
      </c>
      <c r="C4419" s="15" t="s">
        <v>72</v>
      </c>
      <c r="D4419" s="62" t="str">
        <f t="shared" si="602"/>
        <v>BODYPUMP и CX WORX43Дополнительные весовые диски 2,5 кг</v>
      </c>
      <c r="E4419" s="15">
        <f t="shared" ref="E4419:E4424" si="607">B4419</f>
        <v>43</v>
      </c>
      <c r="F4419" s="42">
        <f t="shared" ref="F4419:F4424" si="608">F4418</f>
        <v>48</v>
      </c>
      <c r="G4419" s="182"/>
      <c r="H4419" s="9" t="s">
        <v>17</v>
      </c>
    </row>
    <row r="4420" spans="1:10" x14ac:dyDescent="0.25">
      <c r="A4420" s="15" t="s">
        <v>58</v>
      </c>
      <c r="B4420" s="16">
        <f>B4415</f>
        <v>43</v>
      </c>
      <c r="C4420" s="15" t="s">
        <v>74</v>
      </c>
      <c r="D4420" s="62" t="str">
        <f t="shared" si="602"/>
        <v>BODYPUMP и CX WORX43Весовые диски 3,7 кг</v>
      </c>
      <c r="E4420" s="15">
        <f t="shared" si="607"/>
        <v>43</v>
      </c>
      <c r="F4420" s="42">
        <f t="shared" si="608"/>
        <v>48</v>
      </c>
      <c r="G4420" s="182"/>
    </row>
    <row r="4421" spans="1:10" x14ac:dyDescent="0.25">
      <c r="A4421" s="15" t="s">
        <v>58</v>
      </c>
      <c r="B4421" s="16">
        <f>B4415</f>
        <v>43</v>
      </c>
      <c r="C4421" s="15" t="s">
        <v>73</v>
      </c>
      <c r="D4421" s="62" t="str">
        <f t="shared" si="602"/>
        <v>BODYPUMP и CX WORX43Дополнительные весовые диски 5 кг</v>
      </c>
      <c r="E4421" s="15">
        <f t="shared" si="607"/>
        <v>43</v>
      </c>
      <c r="F4421" s="42">
        <f t="shared" si="608"/>
        <v>48</v>
      </c>
      <c r="G4421" s="182"/>
    </row>
    <row r="4422" spans="1:10" x14ac:dyDescent="0.25">
      <c r="A4422" s="15" t="s">
        <v>58</v>
      </c>
      <c r="B4422" s="16">
        <f>B4415</f>
        <v>43</v>
      </c>
      <c r="C4422" s="15" t="s">
        <v>75</v>
      </c>
      <c r="D4422" s="62" t="str">
        <f t="shared" si="602"/>
        <v>BODYPUMP и CX WORX43Весовые диски 7,5 кг</v>
      </c>
      <c r="E4422" s="15">
        <f t="shared" si="607"/>
        <v>43</v>
      </c>
      <c r="F4422" s="42">
        <f t="shared" si="608"/>
        <v>48</v>
      </c>
      <c r="G4422" s="182"/>
    </row>
    <row r="4423" spans="1:10" x14ac:dyDescent="0.25">
      <c r="A4423" s="15" t="s">
        <v>58</v>
      </c>
      <c r="B4423" s="16">
        <f>B4415</f>
        <v>43</v>
      </c>
      <c r="C4423" s="15" t="s">
        <v>76</v>
      </c>
      <c r="D4423" s="62" t="str">
        <f t="shared" si="602"/>
        <v>BODYPUMP и CX WORX43Весовые диски 10 кг</v>
      </c>
      <c r="E4423" s="15">
        <f t="shared" si="607"/>
        <v>43</v>
      </c>
      <c r="F4423" s="42">
        <f t="shared" si="608"/>
        <v>48</v>
      </c>
      <c r="G4423" s="182"/>
    </row>
    <row r="4424" spans="1:10" x14ac:dyDescent="0.25">
      <c r="A4424" s="15" t="s">
        <v>58</v>
      </c>
      <c r="B4424" s="16">
        <f>B4415</f>
        <v>43</v>
      </c>
      <c r="C4424" s="40" t="s">
        <v>78</v>
      </c>
      <c r="D4424" s="62" t="str">
        <f t="shared" si="602"/>
        <v>BODYPUMP и CX WORX43Амортизаторы SMARTBAND</v>
      </c>
      <c r="E4424" s="15">
        <f t="shared" si="607"/>
        <v>43</v>
      </c>
      <c r="F4424" s="42">
        <f t="shared" si="608"/>
        <v>48</v>
      </c>
      <c r="G4424" s="112"/>
    </row>
    <row r="4425" spans="1:10" x14ac:dyDescent="0.25">
      <c r="A4425" s="15" t="s">
        <v>58</v>
      </c>
      <c r="B4425" s="16">
        <f>B4415</f>
        <v>43</v>
      </c>
      <c r="C4425" s="40" t="s">
        <v>79</v>
      </c>
      <c r="D4425" s="62" t="str">
        <f t="shared" si="602"/>
        <v>BODYPUMP и CX WORX43Амортизаторы SMARTBAND EXTREME</v>
      </c>
      <c r="E4425" s="15">
        <v>17</v>
      </c>
      <c r="F4425" s="42">
        <f>F4424*0.4</f>
        <v>19.200000000000003</v>
      </c>
      <c r="G4425" s="112"/>
    </row>
    <row r="4426" spans="1:10" x14ac:dyDescent="0.25">
      <c r="A4426" s="15" t="s">
        <v>58</v>
      </c>
      <c r="B4426" s="16">
        <f>B4415</f>
        <v>43</v>
      </c>
      <c r="C4426" s="40" t="s">
        <v>77</v>
      </c>
      <c r="D4426" s="62" t="str">
        <f t="shared" si="602"/>
        <v>BODYPUMP и CX WORX43Держатели Амортизаторов SMARTBAND RACK</v>
      </c>
      <c r="E4426" s="15">
        <v>6</v>
      </c>
      <c r="F4426" s="42">
        <v>7</v>
      </c>
      <c r="G4426" s="112"/>
    </row>
    <row r="4427" spans="1:10" x14ac:dyDescent="0.25">
      <c r="A4427" s="15" t="s">
        <v>58</v>
      </c>
      <c r="B4427" s="16">
        <f>B4415</f>
        <v>43</v>
      </c>
      <c r="C4427" s="39" t="s">
        <v>81</v>
      </c>
      <c r="D4427" s="62" t="str">
        <f t="shared" si="602"/>
        <v xml:space="preserve">BODYPUMP и CX WORX43Степперы SMARTSTEP (и 4 подставки) x 1 на человека </v>
      </c>
      <c r="E4427" s="15">
        <f>E4415</f>
        <v>43</v>
      </c>
      <c r="F4427" s="42">
        <f>F4415</f>
        <v>48</v>
      </c>
      <c r="G4427" s="112"/>
    </row>
    <row r="4428" spans="1:10" x14ac:dyDescent="0.25">
      <c r="A4428" s="15" t="s">
        <v>58</v>
      </c>
      <c r="B4428" s="16">
        <f>B4415</f>
        <v>43</v>
      </c>
      <c r="C4428" s="40" t="s">
        <v>80</v>
      </c>
      <c r="D4428" s="62" t="str">
        <f t="shared" si="602"/>
        <v>BODYPUMP и CX WORX43Коврики MBX MAT</v>
      </c>
      <c r="E4428" s="18">
        <f>E4427</f>
        <v>43</v>
      </c>
      <c r="F4428" s="90">
        <f>F4427</f>
        <v>48</v>
      </c>
      <c r="G4428" s="27" t="s">
        <v>5</v>
      </c>
      <c r="H4428" s="11"/>
      <c r="I4428" s="11"/>
    </row>
    <row r="4429" spans="1:10" x14ac:dyDescent="0.25">
      <c r="A4429" s="15" t="s">
        <v>58</v>
      </c>
      <c r="B4429" s="16">
        <f>B4415</f>
        <v>43</v>
      </c>
      <c r="C4429" s="40" t="s">
        <v>88</v>
      </c>
      <c r="D4429" s="62" t="str">
        <f t="shared" si="602"/>
        <v>BODYPUMP и CX WORX43Держатели ковриков MBX MAT RACK</v>
      </c>
      <c r="E4429" s="17">
        <v>1</v>
      </c>
      <c r="F4429" s="91">
        <v>1</v>
      </c>
      <c r="G4429" s="28" t="s">
        <v>5</v>
      </c>
      <c r="H4429" s="6"/>
      <c r="I4429" s="6"/>
      <c r="J4429" s="37"/>
    </row>
    <row r="4430" spans="1:10" x14ac:dyDescent="0.25">
      <c r="A4430" s="15" t="s">
        <v>58</v>
      </c>
      <c r="B4430" s="16">
        <v>44</v>
      </c>
      <c r="C4430" s="39" t="s">
        <v>83</v>
      </c>
      <c r="D4430" s="62" t="str">
        <f t="shared" si="602"/>
        <v>BODYPUMP и CX WORX44Грифы SMARTBAR</v>
      </c>
      <c r="E4430" s="15">
        <f>B4430</f>
        <v>44</v>
      </c>
      <c r="F4430" s="42">
        <v>48</v>
      </c>
      <c r="G4430" s="182" t="s">
        <v>13</v>
      </c>
      <c r="H4430" s="8" t="s">
        <v>7</v>
      </c>
      <c r="I4430" s="4" t="s">
        <v>11</v>
      </c>
      <c r="J4430" s="35" t="s">
        <v>11</v>
      </c>
    </row>
    <row r="4431" spans="1:10" x14ac:dyDescent="0.25">
      <c r="A4431" s="15" t="s">
        <v>58</v>
      </c>
      <c r="B4431" s="16">
        <f>B4430</f>
        <v>44</v>
      </c>
      <c r="C4431" s="39" t="s">
        <v>82</v>
      </c>
      <c r="D4431" s="62" t="str">
        <f t="shared" si="602"/>
        <v>BODYPUMP и CX WORX44Наборы весовых дисков (2 x 1 кг + 2 x 2,5 кг + 2 x 5 кг)</v>
      </c>
      <c r="E4431" s="15">
        <f>E4430</f>
        <v>44</v>
      </c>
      <c r="F4431" s="42">
        <v>48</v>
      </c>
      <c r="G4431" s="182"/>
      <c r="H4431" s="8" t="s">
        <v>8</v>
      </c>
      <c r="I4431" s="4" t="s">
        <v>7</v>
      </c>
      <c r="J4431" s="35" t="s">
        <v>10</v>
      </c>
    </row>
    <row r="4432" spans="1:10" x14ac:dyDescent="0.25">
      <c r="A4432" s="15" t="s">
        <v>58</v>
      </c>
      <c r="B4432" s="16">
        <f>B4430</f>
        <v>44</v>
      </c>
      <c r="C4432" s="15" t="s">
        <v>70</v>
      </c>
      <c r="D4432" s="62" t="str">
        <f t="shared" si="602"/>
        <v>BODYPUMP и CX WORX44Стойки</v>
      </c>
      <c r="E4432" s="15">
        <v>3</v>
      </c>
      <c r="F4432" s="42">
        <v>4</v>
      </c>
      <c r="G4432" s="182"/>
      <c r="H4432" s="8" t="s">
        <v>9</v>
      </c>
      <c r="I4432" s="4" t="s">
        <v>7</v>
      </c>
      <c r="J4432" s="35" t="s">
        <v>12</v>
      </c>
    </row>
    <row r="4433" spans="1:10" x14ac:dyDescent="0.25">
      <c r="A4433" s="15" t="s">
        <v>58</v>
      </c>
      <c r="B4433" s="16">
        <f>B4430</f>
        <v>44</v>
      </c>
      <c r="C4433" s="15" t="s">
        <v>71</v>
      </c>
      <c r="D4433" s="62" t="str">
        <f t="shared" si="602"/>
        <v>BODYPUMP и CX WORX44Дополнительные весовые диски 1 кг</v>
      </c>
      <c r="E4433" s="15">
        <f>B4433</f>
        <v>44</v>
      </c>
      <c r="F4433" s="42">
        <f>4*12</f>
        <v>48</v>
      </c>
      <c r="G4433" s="182"/>
      <c r="H4433" s="4" t="s">
        <v>10</v>
      </c>
      <c r="I4433" s="4" t="s">
        <v>11</v>
      </c>
      <c r="J4433" s="36" t="s">
        <v>10</v>
      </c>
    </row>
    <row r="4434" spans="1:10" x14ac:dyDescent="0.25">
      <c r="A4434" s="15" t="s">
        <v>58</v>
      </c>
      <c r="B4434" s="16">
        <f>B4430</f>
        <v>44</v>
      </c>
      <c r="C4434" s="15" t="s">
        <v>72</v>
      </c>
      <c r="D4434" s="62" t="str">
        <f t="shared" si="602"/>
        <v>BODYPUMP и CX WORX44Дополнительные весовые диски 2,5 кг</v>
      </c>
      <c r="E4434" s="15">
        <f t="shared" ref="E4434:E4439" si="609">B4434</f>
        <v>44</v>
      </c>
      <c r="F4434" s="42">
        <f t="shared" ref="F4434:F4439" si="610">F4433</f>
        <v>48</v>
      </c>
      <c r="G4434" s="182"/>
      <c r="H4434" s="9" t="s">
        <v>17</v>
      </c>
    </row>
    <row r="4435" spans="1:10" x14ac:dyDescent="0.25">
      <c r="A4435" s="15" t="s">
        <v>58</v>
      </c>
      <c r="B4435" s="16">
        <f>B4430</f>
        <v>44</v>
      </c>
      <c r="C4435" s="15" t="s">
        <v>74</v>
      </c>
      <c r="D4435" s="62" t="str">
        <f t="shared" si="602"/>
        <v>BODYPUMP и CX WORX44Весовые диски 3,7 кг</v>
      </c>
      <c r="E4435" s="15">
        <f t="shared" si="609"/>
        <v>44</v>
      </c>
      <c r="F4435" s="42">
        <f t="shared" si="610"/>
        <v>48</v>
      </c>
      <c r="G4435" s="182"/>
    </row>
    <row r="4436" spans="1:10" x14ac:dyDescent="0.25">
      <c r="A4436" s="15" t="s">
        <v>58</v>
      </c>
      <c r="B4436" s="16">
        <f>B4430</f>
        <v>44</v>
      </c>
      <c r="C4436" s="15" t="s">
        <v>73</v>
      </c>
      <c r="D4436" s="62" t="str">
        <f t="shared" si="602"/>
        <v>BODYPUMP и CX WORX44Дополнительные весовые диски 5 кг</v>
      </c>
      <c r="E4436" s="15">
        <f t="shared" si="609"/>
        <v>44</v>
      </c>
      <c r="F4436" s="42">
        <f t="shared" si="610"/>
        <v>48</v>
      </c>
      <c r="G4436" s="182"/>
    </row>
    <row r="4437" spans="1:10" x14ac:dyDescent="0.25">
      <c r="A4437" s="15" t="s">
        <v>58</v>
      </c>
      <c r="B4437" s="16">
        <f>B4430</f>
        <v>44</v>
      </c>
      <c r="C4437" s="15" t="s">
        <v>75</v>
      </c>
      <c r="D4437" s="62" t="str">
        <f t="shared" si="602"/>
        <v>BODYPUMP и CX WORX44Весовые диски 7,5 кг</v>
      </c>
      <c r="E4437" s="15">
        <f t="shared" si="609"/>
        <v>44</v>
      </c>
      <c r="F4437" s="42">
        <f t="shared" si="610"/>
        <v>48</v>
      </c>
      <c r="G4437" s="182"/>
    </row>
    <row r="4438" spans="1:10" x14ac:dyDescent="0.25">
      <c r="A4438" s="15" t="s">
        <v>58</v>
      </c>
      <c r="B4438" s="16">
        <f>B4430</f>
        <v>44</v>
      </c>
      <c r="C4438" s="15" t="s">
        <v>76</v>
      </c>
      <c r="D4438" s="62" t="str">
        <f t="shared" si="602"/>
        <v>BODYPUMP и CX WORX44Весовые диски 10 кг</v>
      </c>
      <c r="E4438" s="15">
        <f t="shared" si="609"/>
        <v>44</v>
      </c>
      <c r="F4438" s="42">
        <f t="shared" si="610"/>
        <v>48</v>
      </c>
      <c r="G4438" s="182"/>
    </row>
    <row r="4439" spans="1:10" x14ac:dyDescent="0.25">
      <c r="A4439" s="15" t="s">
        <v>58</v>
      </c>
      <c r="B4439" s="16">
        <f>B4430</f>
        <v>44</v>
      </c>
      <c r="C4439" s="40" t="s">
        <v>78</v>
      </c>
      <c r="D4439" s="62" t="str">
        <f t="shared" si="602"/>
        <v>BODYPUMP и CX WORX44Амортизаторы SMARTBAND</v>
      </c>
      <c r="E4439" s="15">
        <f t="shared" si="609"/>
        <v>44</v>
      </c>
      <c r="F4439" s="42">
        <f t="shared" si="610"/>
        <v>48</v>
      </c>
      <c r="G4439" s="112"/>
    </row>
    <row r="4440" spans="1:10" x14ac:dyDescent="0.25">
      <c r="A4440" s="15" t="s">
        <v>58</v>
      </c>
      <c r="B4440" s="16">
        <f>B4430</f>
        <v>44</v>
      </c>
      <c r="C4440" s="40" t="s">
        <v>79</v>
      </c>
      <c r="D4440" s="62" t="str">
        <f t="shared" si="602"/>
        <v>BODYPUMP и CX WORX44Амортизаторы SMARTBAND EXTREME</v>
      </c>
      <c r="E4440" s="15">
        <v>16</v>
      </c>
      <c r="F4440" s="42">
        <f>F4439*0.4</f>
        <v>19.200000000000003</v>
      </c>
      <c r="G4440" s="112"/>
    </row>
    <row r="4441" spans="1:10" x14ac:dyDescent="0.25">
      <c r="A4441" s="15" t="s">
        <v>58</v>
      </c>
      <c r="B4441" s="16">
        <f>B4430</f>
        <v>44</v>
      </c>
      <c r="C4441" s="40" t="s">
        <v>77</v>
      </c>
      <c r="D4441" s="62" t="str">
        <f t="shared" ref="D4441:D4504" si="611">A4441&amp;B4441&amp;C4441</f>
        <v>BODYPUMP и CX WORX44Держатели Амортизаторов SMARTBAND RACK</v>
      </c>
      <c r="E4441" s="15">
        <v>6</v>
      </c>
      <c r="F4441" s="42">
        <v>7</v>
      </c>
      <c r="G4441" s="112"/>
    </row>
    <row r="4442" spans="1:10" x14ac:dyDescent="0.25">
      <c r="A4442" s="15" t="s">
        <v>58</v>
      </c>
      <c r="B4442" s="16">
        <f>B4430</f>
        <v>44</v>
      </c>
      <c r="C4442" s="39" t="s">
        <v>81</v>
      </c>
      <c r="D4442" s="62" t="str">
        <f t="shared" si="611"/>
        <v xml:space="preserve">BODYPUMP и CX WORX44Степперы SMARTSTEP (и 4 подставки) x 1 на человека </v>
      </c>
      <c r="E4442" s="15">
        <f>E4430</f>
        <v>44</v>
      </c>
      <c r="F4442" s="42">
        <f>F4430</f>
        <v>48</v>
      </c>
      <c r="G4442" s="112"/>
    </row>
    <row r="4443" spans="1:10" x14ac:dyDescent="0.25">
      <c r="A4443" s="15" t="s">
        <v>58</v>
      </c>
      <c r="B4443" s="16">
        <f>B4430</f>
        <v>44</v>
      </c>
      <c r="C4443" s="40" t="s">
        <v>80</v>
      </c>
      <c r="D4443" s="62" t="str">
        <f t="shared" si="611"/>
        <v>BODYPUMP и CX WORX44Коврики MBX MAT</v>
      </c>
      <c r="E4443" s="18">
        <f>E4442</f>
        <v>44</v>
      </c>
      <c r="F4443" s="90">
        <f>F4442</f>
        <v>48</v>
      </c>
      <c r="G4443" s="27" t="s">
        <v>5</v>
      </c>
      <c r="H4443" s="11"/>
      <c r="I4443" s="11"/>
    </row>
    <row r="4444" spans="1:10" x14ac:dyDescent="0.25">
      <c r="A4444" s="15" t="s">
        <v>58</v>
      </c>
      <c r="B4444" s="16">
        <f>B4430</f>
        <v>44</v>
      </c>
      <c r="C4444" s="40" t="s">
        <v>88</v>
      </c>
      <c r="D4444" s="62" t="str">
        <f t="shared" si="611"/>
        <v>BODYPUMP и CX WORX44Держатели ковриков MBX MAT RACK</v>
      </c>
      <c r="E4444" s="17">
        <v>1</v>
      </c>
      <c r="F4444" s="91">
        <v>1</v>
      </c>
      <c r="G4444" s="28" t="s">
        <v>5</v>
      </c>
      <c r="H4444" s="6"/>
      <c r="I4444" s="6"/>
      <c r="J4444" s="37"/>
    </row>
    <row r="4445" spans="1:10" x14ac:dyDescent="0.25">
      <c r="A4445" s="15" t="s">
        <v>58</v>
      </c>
      <c r="B4445" s="16">
        <v>45</v>
      </c>
      <c r="C4445" s="39" t="s">
        <v>83</v>
      </c>
      <c r="D4445" s="62" t="str">
        <f t="shared" si="611"/>
        <v>BODYPUMP и CX WORX45Грифы SMARTBAR</v>
      </c>
      <c r="E4445" s="15">
        <f>B4445</f>
        <v>45</v>
      </c>
      <c r="F4445" s="42">
        <v>48</v>
      </c>
      <c r="G4445" s="182" t="s">
        <v>13</v>
      </c>
      <c r="H4445" s="8" t="s">
        <v>7</v>
      </c>
      <c r="I4445" s="4" t="s">
        <v>11</v>
      </c>
      <c r="J4445" s="35" t="s">
        <v>11</v>
      </c>
    </row>
    <row r="4446" spans="1:10" x14ac:dyDescent="0.25">
      <c r="A4446" s="15" t="s">
        <v>58</v>
      </c>
      <c r="B4446" s="16">
        <f>B4445</f>
        <v>45</v>
      </c>
      <c r="C4446" s="39" t="s">
        <v>82</v>
      </c>
      <c r="D4446" s="62" t="str">
        <f t="shared" si="611"/>
        <v>BODYPUMP и CX WORX45Наборы весовых дисков (2 x 1 кг + 2 x 2,5 кг + 2 x 5 кг)</v>
      </c>
      <c r="E4446" s="15">
        <f>E4445</f>
        <v>45</v>
      </c>
      <c r="F4446" s="42">
        <v>48</v>
      </c>
      <c r="G4446" s="182"/>
      <c r="H4446" s="8" t="s">
        <v>8</v>
      </c>
      <c r="I4446" s="4" t="s">
        <v>7</v>
      </c>
      <c r="J4446" s="35" t="s">
        <v>10</v>
      </c>
    </row>
    <row r="4447" spans="1:10" x14ac:dyDescent="0.25">
      <c r="A4447" s="15" t="s">
        <v>58</v>
      </c>
      <c r="B4447" s="16">
        <f>B4445</f>
        <v>45</v>
      </c>
      <c r="C4447" s="15" t="s">
        <v>70</v>
      </c>
      <c r="D4447" s="62" t="str">
        <f t="shared" si="611"/>
        <v>BODYPUMP и CX WORX45Стойки</v>
      </c>
      <c r="E4447" s="15">
        <v>3</v>
      </c>
      <c r="F4447" s="42">
        <v>4</v>
      </c>
      <c r="G4447" s="182"/>
      <c r="H4447" s="8" t="s">
        <v>9</v>
      </c>
      <c r="I4447" s="4" t="s">
        <v>7</v>
      </c>
      <c r="J4447" s="35" t="s">
        <v>12</v>
      </c>
    </row>
    <row r="4448" spans="1:10" x14ac:dyDescent="0.25">
      <c r="A4448" s="15" t="s">
        <v>58</v>
      </c>
      <c r="B4448" s="16">
        <f>B4445</f>
        <v>45</v>
      </c>
      <c r="C4448" s="15" t="s">
        <v>71</v>
      </c>
      <c r="D4448" s="62" t="str">
        <f t="shared" si="611"/>
        <v>BODYPUMP и CX WORX45Дополнительные весовые диски 1 кг</v>
      </c>
      <c r="E4448" s="15">
        <f>B4448</f>
        <v>45</v>
      </c>
      <c r="F4448" s="42">
        <f>4*12</f>
        <v>48</v>
      </c>
      <c r="G4448" s="182"/>
      <c r="H4448" s="4" t="s">
        <v>10</v>
      </c>
      <c r="I4448" s="4" t="s">
        <v>11</v>
      </c>
      <c r="J4448" s="36" t="s">
        <v>10</v>
      </c>
    </row>
    <row r="4449" spans="1:10" x14ac:dyDescent="0.25">
      <c r="A4449" s="15" t="s">
        <v>58</v>
      </c>
      <c r="B4449" s="16">
        <f>B4445</f>
        <v>45</v>
      </c>
      <c r="C4449" s="15" t="s">
        <v>72</v>
      </c>
      <c r="D4449" s="62" t="str">
        <f t="shared" si="611"/>
        <v>BODYPUMP и CX WORX45Дополнительные весовые диски 2,5 кг</v>
      </c>
      <c r="E4449" s="15">
        <f t="shared" ref="E4449:E4454" si="612">B4449</f>
        <v>45</v>
      </c>
      <c r="F4449" s="42">
        <f t="shared" ref="F4449:F4454" si="613">F4448</f>
        <v>48</v>
      </c>
      <c r="G4449" s="182"/>
      <c r="H4449" s="9" t="s">
        <v>17</v>
      </c>
    </row>
    <row r="4450" spans="1:10" x14ac:dyDescent="0.25">
      <c r="A4450" s="15" t="s">
        <v>58</v>
      </c>
      <c r="B4450" s="16">
        <f>B4445</f>
        <v>45</v>
      </c>
      <c r="C4450" s="15" t="s">
        <v>74</v>
      </c>
      <c r="D4450" s="62" t="str">
        <f t="shared" si="611"/>
        <v>BODYPUMP и CX WORX45Весовые диски 3,7 кг</v>
      </c>
      <c r="E4450" s="15">
        <f t="shared" si="612"/>
        <v>45</v>
      </c>
      <c r="F4450" s="42">
        <f t="shared" si="613"/>
        <v>48</v>
      </c>
      <c r="G4450" s="182"/>
    </row>
    <row r="4451" spans="1:10" x14ac:dyDescent="0.25">
      <c r="A4451" s="15" t="s">
        <v>58</v>
      </c>
      <c r="B4451" s="16">
        <f>B4445</f>
        <v>45</v>
      </c>
      <c r="C4451" s="15" t="s">
        <v>73</v>
      </c>
      <c r="D4451" s="62" t="str">
        <f t="shared" si="611"/>
        <v>BODYPUMP и CX WORX45Дополнительные весовые диски 5 кг</v>
      </c>
      <c r="E4451" s="15">
        <f t="shared" si="612"/>
        <v>45</v>
      </c>
      <c r="F4451" s="42">
        <f t="shared" si="613"/>
        <v>48</v>
      </c>
      <c r="G4451" s="182"/>
    </row>
    <row r="4452" spans="1:10" x14ac:dyDescent="0.25">
      <c r="A4452" s="15" t="s">
        <v>58</v>
      </c>
      <c r="B4452" s="16">
        <f>B4445</f>
        <v>45</v>
      </c>
      <c r="C4452" s="15" t="s">
        <v>75</v>
      </c>
      <c r="D4452" s="62" t="str">
        <f t="shared" si="611"/>
        <v>BODYPUMP и CX WORX45Весовые диски 7,5 кг</v>
      </c>
      <c r="E4452" s="15">
        <f t="shared" si="612"/>
        <v>45</v>
      </c>
      <c r="F4452" s="42">
        <f t="shared" si="613"/>
        <v>48</v>
      </c>
      <c r="G4452" s="182"/>
    </row>
    <row r="4453" spans="1:10" x14ac:dyDescent="0.25">
      <c r="A4453" s="15" t="s">
        <v>58</v>
      </c>
      <c r="B4453" s="16">
        <f>B4445</f>
        <v>45</v>
      </c>
      <c r="C4453" s="15" t="s">
        <v>76</v>
      </c>
      <c r="D4453" s="62" t="str">
        <f t="shared" si="611"/>
        <v>BODYPUMP и CX WORX45Весовые диски 10 кг</v>
      </c>
      <c r="E4453" s="15">
        <f t="shared" si="612"/>
        <v>45</v>
      </c>
      <c r="F4453" s="42">
        <f t="shared" si="613"/>
        <v>48</v>
      </c>
      <c r="G4453" s="182"/>
    </row>
    <row r="4454" spans="1:10" x14ac:dyDescent="0.25">
      <c r="A4454" s="15" t="s">
        <v>58</v>
      </c>
      <c r="B4454" s="16">
        <f>B4445</f>
        <v>45</v>
      </c>
      <c r="C4454" s="40" t="s">
        <v>78</v>
      </c>
      <c r="D4454" s="62" t="str">
        <f t="shared" si="611"/>
        <v>BODYPUMP и CX WORX45Амортизаторы SMARTBAND</v>
      </c>
      <c r="E4454" s="15">
        <f t="shared" si="612"/>
        <v>45</v>
      </c>
      <c r="F4454" s="42">
        <f t="shared" si="613"/>
        <v>48</v>
      </c>
      <c r="G4454" s="112"/>
    </row>
    <row r="4455" spans="1:10" x14ac:dyDescent="0.25">
      <c r="A4455" s="15" t="s">
        <v>58</v>
      </c>
      <c r="B4455" s="16">
        <f>B4445</f>
        <v>45</v>
      </c>
      <c r="C4455" s="40" t="s">
        <v>79</v>
      </c>
      <c r="D4455" s="62" t="str">
        <f t="shared" si="611"/>
        <v>BODYPUMP и CX WORX45Амортизаторы SMARTBAND EXTREME</v>
      </c>
      <c r="E4455" s="15">
        <f>E4454*0.4</f>
        <v>18</v>
      </c>
      <c r="F4455" s="42">
        <f>F4454*0.4</f>
        <v>19.200000000000003</v>
      </c>
      <c r="G4455" s="112"/>
    </row>
    <row r="4456" spans="1:10" x14ac:dyDescent="0.25">
      <c r="A4456" s="15" t="s">
        <v>58</v>
      </c>
      <c r="B4456" s="16">
        <f>B4445</f>
        <v>45</v>
      </c>
      <c r="C4456" s="40" t="s">
        <v>77</v>
      </c>
      <c r="D4456" s="62" t="str">
        <f t="shared" si="611"/>
        <v>BODYPUMP и CX WORX45Держатели Амортизаторов SMARTBAND RACK</v>
      </c>
      <c r="E4456" s="15">
        <v>7</v>
      </c>
      <c r="F4456" s="42">
        <v>7</v>
      </c>
      <c r="G4456" s="112"/>
    </row>
    <row r="4457" spans="1:10" x14ac:dyDescent="0.25">
      <c r="A4457" s="15" t="s">
        <v>58</v>
      </c>
      <c r="B4457" s="16">
        <f>B4445</f>
        <v>45</v>
      </c>
      <c r="C4457" s="39" t="s">
        <v>81</v>
      </c>
      <c r="D4457" s="62" t="str">
        <f t="shared" si="611"/>
        <v xml:space="preserve">BODYPUMP и CX WORX45Степперы SMARTSTEP (и 4 подставки) x 1 на человека </v>
      </c>
      <c r="E4457" s="15">
        <f>E4445</f>
        <v>45</v>
      </c>
      <c r="F4457" s="42">
        <f>F4445</f>
        <v>48</v>
      </c>
      <c r="G4457" s="112"/>
    </row>
    <row r="4458" spans="1:10" x14ac:dyDescent="0.25">
      <c r="A4458" s="15" t="s">
        <v>58</v>
      </c>
      <c r="B4458" s="16">
        <f>B4445</f>
        <v>45</v>
      </c>
      <c r="C4458" s="40" t="s">
        <v>80</v>
      </c>
      <c r="D4458" s="62" t="str">
        <f t="shared" si="611"/>
        <v>BODYPUMP и CX WORX45Коврики MBX MAT</v>
      </c>
      <c r="E4458" s="18">
        <f>E4457</f>
        <v>45</v>
      </c>
      <c r="F4458" s="90">
        <f>F4457</f>
        <v>48</v>
      </c>
      <c r="G4458" s="27" t="s">
        <v>5</v>
      </c>
      <c r="H4458" s="11"/>
      <c r="I4458" s="11"/>
    </row>
    <row r="4459" spans="1:10" x14ac:dyDescent="0.25">
      <c r="A4459" s="15" t="s">
        <v>58</v>
      </c>
      <c r="B4459" s="16">
        <f>B4445</f>
        <v>45</v>
      </c>
      <c r="C4459" s="40" t="s">
        <v>88</v>
      </c>
      <c r="D4459" s="62" t="str">
        <f t="shared" si="611"/>
        <v>BODYPUMP и CX WORX45Держатели ковриков MBX MAT RACK</v>
      </c>
      <c r="E4459" s="17">
        <v>1</v>
      </c>
      <c r="F4459" s="91">
        <v>1</v>
      </c>
      <c r="G4459" s="28" t="s">
        <v>5</v>
      </c>
      <c r="H4459" s="6"/>
      <c r="I4459" s="6"/>
      <c r="J4459" s="37"/>
    </row>
    <row r="4460" spans="1:10" x14ac:dyDescent="0.25">
      <c r="A4460" s="15" t="s">
        <v>58</v>
      </c>
      <c r="B4460" s="16">
        <v>46</v>
      </c>
      <c r="C4460" s="39" t="s">
        <v>83</v>
      </c>
      <c r="D4460" s="62" t="str">
        <f t="shared" si="611"/>
        <v>BODYPUMP и CX WORX46Грифы SMARTBAR</v>
      </c>
      <c r="E4460" s="15">
        <f>B4460</f>
        <v>46</v>
      </c>
      <c r="F4460" s="42">
        <v>48</v>
      </c>
      <c r="G4460" s="182" t="s">
        <v>13</v>
      </c>
      <c r="H4460" s="8" t="s">
        <v>7</v>
      </c>
      <c r="I4460" s="4" t="s">
        <v>11</v>
      </c>
      <c r="J4460" s="35" t="s">
        <v>11</v>
      </c>
    </row>
    <row r="4461" spans="1:10" x14ac:dyDescent="0.25">
      <c r="A4461" s="15" t="s">
        <v>58</v>
      </c>
      <c r="B4461" s="16">
        <f>B4460</f>
        <v>46</v>
      </c>
      <c r="C4461" s="39" t="s">
        <v>82</v>
      </c>
      <c r="D4461" s="62" t="str">
        <f t="shared" si="611"/>
        <v>BODYPUMP и CX WORX46Наборы весовых дисков (2 x 1 кг + 2 x 2,5 кг + 2 x 5 кг)</v>
      </c>
      <c r="E4461" s="15">
        <f>E4460</f>
        <v>46</v>
      </c>
      <c r="F4461" s="42">
        <v>48</v>
      </c>
      <c r="G4461" s="182"/>
      <c r="H4461" s="8" t="s">
        <v>8</v>
      </c>
      <c r="I4461" s="4" t="s">
        <v>7</v>
      </c>
      <c r="J4461" s="35" t="s">
        <v>10</v>
      </c>
    </row>
    <row r="4462" spans="1:10" x14ac:dyDescent="0.25">
      <c r="A4462" s="15" t="s">
        <v>58</v>
      </c>
      <c r="B4462" s="16">
        <f>B4460</f>
        <v>46</v>
      </c>
      <c r="C4462" s="15" t="s">
        <v>70</v>
      </c>
      <c r="D4462" s="62" t="str">
        <f t="shared" si="611"/>
        <v>BODYPUMP и CX WORX46Стойки</v>
      </c>
      <c r="E4462" s="15">
        <v>3</v>
      </c>
      <c r="F4462" s="42">
        <v>4</v>
      </c>
      <c r="G4462" s="182"/>
      <c r="H4462" s="8" t="s">
        <v>9</v>
      </c>
      <c r="I4462" s="4" t="s">
        <v>7</v>
      </c>
      <c r="J4462" s="35" t="s">
        <v>12</v>
      </c>
    </row>
    <row r="4463" spans="1:10" x14ac:dyDescent="0.25">
      <c r="A4463" s="15" t="s">
        <v>58</v>
      </c>
      <c r="B4463" s="16">
        <f>B4460</f>
        <v>46</v>
      </c>
      <c r="C4463" s="15" t="s">
        <v>71</v>
      </c>
      <c r="D4463" s="62" t="str">
        <f t="shared" si="611"/>
        <v>BODYPUMP и CX WORX46Дополнительные весовые диски 1 кг</v>
      </c>
      <c r="E4463" s="15">
        <f>B4463</f>
        <v>46</v>
      </c>
      <c r="F4463" s="42">
        <f>4*12</f>
        <v>48</v>
      </c>
      <c r="G4463" s="182"/>
      <c r="H4463" s="4" t="s">
        <v>10</v>
      </c>
      <c r="I4463" s="4" t="s">
        <v>11</v>
      </c>
      <c r="J4463" s="36" t="s">
        <v>10</v>
      </c>
    </row>
    <row r="4464" spans="1:10" x14ac:dyDescent="0.25">
      <c r="A4464" s="15" t="s">
        <v>58</v>
      </c>
      <c r="B4464" s="16">
        <f>B4460</f>
        <v>46</v>
      </c>
      <c r="C4464" s="15" t="s">
        <v>72</v>
      </c>
      <c r="D4464" s="62" t="str">
        <f t="shared" si="611"/>
        <v>BODYPUMP и CX WORX46Дополнительные весовые диски 2,5 кг</v>
      </c>
      <c r="E4464" s="15">
        <f t="shared" ref="E4464:E4469" si="614">B4464</f>
        <v>46</v>
      </c>
      <c r="F4464" s="42">
        <f t="shared" ref="F4464:F4469" si="615">F4463</f>
        <v>48</v>
      </c>
      <c r="G4464" s="182"/>
      <c r="H4464" s="9" t="s">
        <v>17</v>
      </c>
    </row>
    <row r="4465" spans="1:10" x14ac:dyDescent="0.25">
      <c r="A4465" s="15" t="s">
        <v>58</v>
      </c>
      <c r="B4465" s="16">
        <f>B4460</f>
        <v>46</v>
      </c>
      <c r="C4465" s="15" t="s">
        <v>74</v>
      </c>
      <c r="D4465" s="62" t="str">
        <f t="shared" si="611"/>
        <v>BODYPUMP и CX WORX46Весовые диски 3,7 кг</v>
      </c>
      <c r="E4465" s="15">
        <f t="shared" si="614"/>
        <v>46</v>
      </c>
      <c r="F4465" s="42">
        <f t="shared" si="615"/>
        <v>48</v>
      </c>
      <c r="G4465" s="182"/>
    </row>
    <row r="4466" spans="1:10" x14ac:dyDescent="0.25">
      <c r="A4466" s="15" t="s">
        <v>58</v>
      </c>
      <c r="B4466" s="16">
        <f>B4460</f>
        <v>46</v>
      </c>
      <c r="C4466" s="15" t="s">
        <v>73</v>
      </c>
      <c r="D4466" s="62" t="str">
        <f t="shared" si="611"/>
        <v>BODYPUMP и CX WORX46Дополнительные весовые диски 5 кг</v>
      </c>
      <c r="E4466" s="15">
        <f t="shared" si="614"/>
        <v>46</v>
      </c>
      <c r="F4466" s="42">
        <f t="shared" si="615"/>
        <v>48</v>
      </c>
      <c r="G4466" s="182"/>
    </row>
    <row r="4467" spans="1:10" x14ac:dyDescent="0.25">
      <c r="A4467" s="15" t="s">
        <v>58</v>
      </c>
      <c r="B4467" s="16">
        <f>B4460</f>
        <v>46</v>
      </c>
      <c r="C4467" s="15" t="s">
        <v>75</v>
      </c>
      <c r="D4467" s="62" t="str">
        <f t="shared" si="611"/>
        <v>BODYPUMP и CX WORX46Весовые диски 7,5 кг</v>
      </c>
      <c r="E4467" s="15">
        <f t="shared" si="614"/>
        <v>46</v>
      </c>
      <c r="F4467" s="42">
        <f t="shared" si="615"/>
        <v>48</v>
      </c>
      <c r="G4467" s="182"/>
    </row>
    <row r="4468" spans="1:10" x14ac:dyDescent="0.25">
      <c r="A4468" s="15" t="s">
        <v>58</v>
      </c>
      <c r="B4468" s="16">
        <f>B4460</f>
        <v>46</v>
      </c>
      <c r="C4468" s="15" t="s">
        <v>76</v>
      </c>
      <c r="D4468" s="62" t="str">
        <f t="shared" si="611"/>
        <v>BODYPUMP и CX WORX46Весовые диски 10 кг</v>
      </c>
      <c r="E4468" s="15">
        <f t="shared" si="614"/>
        <v>46</v>
      </c>
      <c r="F4468" s="42">
        <f t="shared" si="615"/>
        <v>48</v>
      </c>
      <c r="G4468" s="182"/>
    </row>
    <row r="4469" spans="1:10" x14ac:dyDescent="0.25">
      <c r="A4469" s="15" t="s">
        <v>58</v>
      </c>
      <c r="B4469" s="16">
        <f>B4460</f>
        <v>46</v>
      </c>
      <c r="C4469" s="40" t="s">
        <v>78</v>
      </c>
      <c r="D4469" s="62" t="str">
        <f t="shared" si="611"/>
        <v>BODYPUMP и CX WORX46Амортизаторы SMARTBAND</v>
      </c>
      <c r="E4469" s="15">
        <f t="shared" si="614"/>
        <v>46</v>
      </c>
      <c r="F4469" s="42">
        <f t="shared" si="615"/>
        <v>48</v>
      </c>
      <c r="G4469" s="112"/>
    </row>
    <row r="4470" spans="1:10" x14ac:dyDescent="0.25">
      <c r="A4470" s="15" t="s">
        <v>58</v>
      </c>
      <c r="B4470" s="16">
        <f>B4460</f>
        <v>46</v>
      </c>
      <c r="C4470" s="40" t="s">
        <v>79</v>
      </c>
      <c r="D4470" s="62" t="str">
        <f t="shared" si="611"/>
        <v>BODYPUMP и CX WORX46Амортизаторы SMARTBAND EXTREME</v>
      </c>
      <c r="E4470" s="15">
        <f>E4469*0.4</f>
        <v>18.400000000000002</v>
      </c>
      <c r="F4470" s="42">
        <f>F4469*0.4</f>
        <v>19.200000000000003</v>
      </c>
      <c r="G4470" s="112"/>
    </row>
    <row r="4471" spans="1:10" x14ac:dyDescent="0.25">
      <c r="A4471" s="15" t="s">
        <v>58</v>
      </c>
      <c r="B4471" s="16">
        <f>B4460</f>
        <v>46</v>
      </c>
      <c r="C4471" s="40" t="s">
        <v>77</v>
      </c>
      <c r="D4471" s="62" t="str">
        <f t="shared" si="611"/>
        <v>BODYPUMP и CX WORX46Держатели Амортизаторов SMARTBAND RACK</v>
      </c>
      <c r="E4471" s="15">
        <v>7</v>
      </c>
      <c r="F4471" s="42">
        <v>7</v>
      </c>
      <c r="G4471" s="112"/>
    </row>
    <row r="4472" spans="1:10" x14ac:dyDescent="0.25">
      <c r="A4472" s="15" t="s">
        <v>58</v>
      </c>
      <c r="B4472" s="16">
        <f>B4460</f>
        <v>46</v>
      </c>
      <c r="C4472" s="39" t="s">
        <v>81</v>
      </c>
      <c r="D4472" s="62" t="str">
        <f t="shared" si="611"/>
        <v xml:space="preserve">BODYPUMP и CX WORX46Степперы SMARTSTEP (и 4 подставки) x 1 на человека </v>
      </c>
      <c r="E4472" s="15">
        <f>E4460</f>
        <v>46</v>
      </c>
      <c r="F4472" s="42">
        <f>F4460</f>
        <v>48</v>
      </c>
      <c r="G4472" s="112"/>
    </row>
    <row r="4473" spans="1:10" x14ac:dyDescent="0.25">
      <c r="A4473" s="15" t="s">
        <v>58</v>
      </c>
      <c r="B4473" s="16">
        <f>B4460</f>
        <v>46</v>
      </c>
      <c r="C4473" s="40" t="s">
        <v>80</v>
      </c>
      <c r="D4473" s="62" t="str">
        <f t="shared" si="611"/>
        <v>BODYPUMP и CX WORX46Коврики MBX MAT</v>
      </c>
      <c r="E4473" s="18">
        <f>E4472</f>
        <v>46</v>
      </c>
      <c r="F4473" s="90">
        <f>F4472</f>
        <v>48</v>
      </c>
      <c r="G4473" s="27" t="s">
        <v>5</v>
      </c>
      <c r="H4473" s="11"/>
      <c r="I4473" s="11"/>
    </row>
    <row r="4474" spans="1:10" x14ac:dyDescent="0.25">
      <c r="A4474" s="15" t="s">
        <v>58</v>
      </c>
      <c r="B4474" s="16">
        <f>B4460</f>
        <v>46</v>
      </c>
      <c r="C4474" s="40" t="s">
        <v>88</v>
      </c>
      <c r="D4474" s="62" t="str">
        <f t="shared" si="611"/>
        <v>BODYPUMP и CX WORX46Держатели ковриков MBX MAT RACK</v>
      </c>
      <c r="E4474" s="17">
        <v>1</v>
      </c>
      <c r="F4474" s="91">
        <v>1</v>
      </c>
      <c r="G4474" s="28" t="s">
        <v>5</v>
      </c>
      <c r="H4474" s="6"/>
      <c r="I4474" s="6"/>
      <c r="J4474" s="37"/>
    </row>
    <row r="4475" spans="1:10" x14ac:dyDescent="0.25">
      <c r="A4475" s="15" t="s">
        <v>58</v>
      </c>
      <c r="B4475" s="16">
        <v>47</v>
      </c>
      <c r="C4475" s="39" t="s">
        <v>83</v>
      </c>
      <c r="D4475" s="62" t="str">
        <f t="shared" si="611"/>
        <v>BODYPUMP и CX WORX47Грифы SMARTBAR</v>
      </c>
      <c r="E4475" s="15">
        <f>B4475</f>
        <v>47</v>
      </c>
      <c r="F4475" s="42">
        <v>48</v>
      </c>
      <c r="G4475" s="182" t="s">
        <v>13</v>
      </c>
      <c r="H4475" s="8" t="s">
        <v>7</v>
      </c>
      <c r="I4475" s="4" t="s">
        <v>11</v>
      </c>
      <c r="J4475" s="35" t="s">
        <v>11</v>
      </c>
    </row>
    <row r="4476" spans="1:10" x14ac:dyDescent="0.25">
      <c r="A4476" s="15" t="s">
        <v>58</v>
      </c>
      <c r="B4476" s="16">
        <f>B4475</f>
        <v>47</v>
      </c>
      <c r="C4476" s="39" t="s">
        <v>82</v>
      </c>
      <c r="D4476" s="62" t="str">
        <f t="shared" si="611"/>
        <v>BODYPUMP и CX WORX47Наборы весовых дисков (2 x 1 кг + 2 x 2,5 кг + 2 x 5 кг)</v>
      </c>
      <c r="E4476" s="15">
        <f>E4475</f>
        <v>47</v>
      </c>
      <c r="F4476" s="42">
        <v>48</v>
      </c>
      <c r="G4476" s="182"/>
      <c r="H4476" s="8" t="s">
        <v>8</v>
      </c>
      <c r="I4476" s="4" t="s">
        <v>7</v>
      </c>
      <c r="J4476" s="35" t="s">
        <v>10</v>
      </c>
    </row>
    <row r="4477" spans="1:10" x14ac:dyDescent="0.25">
      <c r="A4477" s="15" t="s">
        <v>58</v>
      </c>
      <c r="B4477" s="16">
        <f>B4475</f>
        <v>47</v>
      </c>
      <c r="C4477" s="15" t="s">
        <v>70</v>
      </c>
      <c r="D4477" s="62" t="str">
        <f t="shared" si="611"/>
        <v>BODYPUMP и CX WORX47Стойки</v>
      </c>
      <c r="E4477" s="15">
        <v>3</v>
      </c>
      <c r="F4477" s="42">
        <v>4</v>
      </c>
      <c r="G4477" s="182"/>
      <c r="H4477" s="8" t="s">
        <v>9</v>
      </c>
      <c r="I4477" s="4" t="s">
        <v>7</v>
      </c>
      <c r="J4477" s="35" t="s">
        <v>12</v>
      </c>
    </row>
    <row r="4478" spans="1:10" x14ac:dyDescent="0.25">
      <c r="A4478" s="15" t="s">
        <v>58</v>
      </c>
      <c r="B4478" s="16">
        <f>B4475</f>
        <v>47</v>
      </c>
      <c r="C4478" s="15" t="s">
        <v>71</v>
      </c>
      <c r="D4478" s="62" t="str">
        <f t="shared" si="611"/>
        <v>BODYPUMP и CX WORX47Дополнительные весовые диски 1 кг</v>
      </c>
      <c r="E4478" s="15">
        <f>B4478</f>
        <v>47</v>
      </c>
      <c r="F4478" s="42">
        <f>4*12</f>
        <v>48</v>
      </c>
      <c r="G4478" s="182"/>
      <c r="H4478" s="4" t="s">
        <v>10</v>
      </c>
      <c r="I4478" s="4" t="s">
        <v>11</v>
      </c>
      <c r="J4478" s="36" t="s">
        <v>10</v>
      </c>
    </row>
    <row r="4479" spans="1:10" x14ac:dyDescent="0.25">
      <c r="A4479" s="15" t="s">
        <v>58</v>
      </c>
      <c r="B4479" s="16">
        <f>B4475</f>
        <v>47</v>
      </c>
      <c r="C4479" s="15" t="s">
        <v>72</v>
      </c>
      <c r="D4479" s="62" t="str">
        <f t="shared" si="611"/>
        <v>BODYPUMP и CX WORX47Дополнительные весовые диски 2,5 кг</v>
      </c>
      <c r="E4479" s="15">
        <f t="shared" ref="E4479:E4484" si="616">B4479</f>
        <v>47</v>
      </c>
      <c r="F4479" s="42">
        <f t="shared" ref="F4479:F4484" si="617">F4478</f>
        <v>48</v>
      </c>
      <c r="G4479" s="182"/>
      <c r="H4479" s="9" t="s">
        <v>17</v>
      </c>
    </row>
    <row r="4480" spans="1:10" x14ac:dyDescent="0.25">
      <c r="A4480" s="15" t="s">
        <v>58</v>
      </c>
      <c r="B4480" s="16">
        <f>B4475</f>
        <v>47</v>
      </c>
      <c r="C4480" s="15" t="s">
        <v>74</v>
      </c>
      <c r="D4480" s="62" t="str">
        <f t="shared" si="611"/>
        <v>BODYPUMP и CX WORX47Весовые диски 3,7 кг</v>
      </c>
      <c r="E4480" s="15">
        <f t="shared" si="616"/>
        <v>47</v>
      </c>
      <c r="F4480" s="42">
        <f t="shared" si="617"/>
        <v>48</v>
      </c>
      <c r="G4480" s="182"/>
    </row>
    <row r="4481" spans="1:10" x14ac:dyDescent="0.25">
      <c r="A4481" s="15" t="s">
        <v>58</v>
      </c>
      <c r="B4481" s="16">
        <f>B4475</f>
        <v>47</v>
      </c>
      <c r="C4481" s="15" t="s">
        <v>73</v>
      </c>
      <c r="D4481" s="62" t="str">
        <f t="shared" si="611"/>
        <v>BODYPUMP и CX WORX47Дополнительные весовые диски 5 кг</v>
      </c>
      <c r="E4481" s="15">
        <f t="shared" si="616"/>
        <v>47</v>
      </c>
      <c r="F4481" s="42">
        <f t="shared" si="617"/>
        <v>48</v>
      </c>
      <c r="G4481" s="182"/>
    </row>
    <row r="4482" spans="1:10" x14ac:dyDescent="0.25">
      <c r="A4482" s="15" t="s">
        <v>58</v>
      </c>
      <c r="B4482" s="16">
        <f>B4475</f>
        <v>47</v>
      </c>
      <c r="C4482" s="15" t="s">
        <v>75</v>
      </c>
      <c r="D4482" s="62" t="str">
        <f t="shared" si="611"/>
        <v>BODYPUMP и CX WORX47Весовые диски 7,5 кг</v>
      </c>
      <c r="E4482" s="15">
        <f t="shared" si="616"/>
        <v>47</v>
      </c>
      <c r="F4482" s="42">
        <f t="shared" si="617"/>
        <v>48</v>
      </c>
      <c r="G4482" s="182"/>
    </row>
    <row r="4483" spans="1:10" x14ac:dyDescent="0.25">
      <c r="A4483" s="15" t="s">
        <v>58</v>
      </c>
      <c r="B4483" s="16">
        <f>B4475</f>
        <v>47</v>
      </c>
      <c r="C4483" s="15" t="s">
        <v>76</v>
      </c>
      <c r="D4483" s="62" t="str">
        <f t="shared" si="611"/>
        <v>BODYPUMP и CX WORX47Весовые диски 10 кг</v>
      </c>
      <c r="E4483" s="15">
        <f t="shared" si="616"/>
        <v>47</v>
      </c>
      <c r="F4483" s="42">
        <f t="shared" si="617"/>
        <v>48</v>
      </c>
      <c r="G4483" s="182"/>
    </row>
    <row r="4484" spans="1:10" x14ac:dyDescent="0.25">
      <c r="A4484" s="15" t="s">
        <v>58</v>
      </c>
      <c r="B4484" s="16">
        <f>B4475</f>
        <v>47</v>
      </c>
      <c r="C4484" s="40" t="s">
        <v>78</v>
      </c>
      <c r="D4484" s="62" t="str">
        <f t="shared" si="611"/>
        <v>BODYPUMP и CX WORX47Амортизаторы SMARTBAND</v>
      </c>
      <c r="E4484" s="15">
        <f t="shared" si="616"/>
        <v>47</v>
      </c>
      <c r="F4484" s="42">
        <f t="shared" si="617"/>
        <v>48</v>
      </c>
      <c r="G4484" s="112"/>
    </row>
    <row r="4485" spans="1:10" x14ac:dyDescent="0.25">
      <c r="A4485" s="15" t="s">
        <v>58</v>
      </c>
      <c r="B4485" s="16">
        <f>B4475</f>
        <v>47</v>
      </c>
      <c r="C4485" s="40" t="s">
        <v>79</v>
      </c>
      <c r="D4485" s="62" t="str">
        <f t="shared" si="611"/>
        <v>BODYPUMP и CX WORX47Амортизаторы SMARTBAND EXTREME</v>
      </c>
      <c r="E4485" s="15">
        <f>E4484*0.4</f>
        <v>18.8</v>
      </c>
      <c r="F4485" s="42">
        <f>F4484*0.4</f>
        <v>19.200000000000003</v>
      </c>
      <c r="G4485" s="112"/>
    </row>
    <row r="4486" spans="1:10" x14ac:dyDescent="0.25">
      <c r="A4486" s="15" t="s">
        <v>58</v>
      </c>
      <c r="B4486" s="16">
        <f>B4475</f>
        <v>47</v>
      </c>
      <c r="C4486" s="40" t="s">
        <v>77</v>
      </c>
      <c r="D4486" s="62" t="str">
        <f t="shared" si="611"/>
        <v>BODYPUMP и CX WORX47Держатели Амортизаторов SMARTBAND RACK</v>
      </c>
      <c r="E4486" s="15">
        <v>7</v>
      </c>
      <c r="F4486" s="42">
        <v>7</v>
      </c>
      <c r="G4486" s="112"/>
    </row>
    <row r="4487" spans="1:10" x14ac:dyDescent="0.25">
      <c r="A4487" s="15" t="s">
        <v>58</v>
      </c>
      <c r="B4487" s="16">
        <f>B4475</f>
        <v>47</v>
      </c>
      <c r="C4487" s="39" t="s">
        <v>81</v>
      </c>
      <c r="D4487" s="62" t="str">
        <f t="shared" si="611"/>
        <v xml:space="preserve">BODYPUMP и CX WORX47Степперы SMARTSTEP (и 4 подставки) x 1 на человека </v>
      </c>
      <c r="E4487" s="15">
        <f>E4475</f>
        <v>47</v>
      </c>
      <c r="F4487" s="42">
        <f>F4475</f>
        <v>48</v>
      </c>
      <c r="G4487" s="112"/>
    </row>
    <row r="4488" spans="1:10" x14ac:dyDescent="0.25">
      <c r="A4488" s="15" t="s">
        <v>58</v>
      </c>
      <c r="B4488" s="16">
        <f>B4475</f>
        <v>47</v>
      </c>
      <c r="C4488" s="40" t="s">
        <v>80</v>
      </c>
      <c r="D4488" s="62" t="str">
        <f t="shared" si="611"/>
        <v>BODYPUMP и CX WORX47Коврики MBX MAT</v>
      </c>
      <c r="E4488" s="18">
        <f>E4487</f>
        <v>47</v>
      </c>
      <c r="F4488" s="90">
        <f>F4487</f>
        <v>48</v>
      </c>
      <c r="G4488" s="27" t="s">
        <v>5</v>
      </c>
      <c r="H4488" s="11"/>
      <c r="I4488" s="11"/>
    </row>
    <row r="4489" spans="1:10" x14ac:dyDescent="0.25">
      <c r="A4489" s="15" t="s">
        <v>58</v>
      </c>
      <c r="B4489" s="16">
        <f>B4475</f>
        <v>47</v>
      </c>
      <c r="C4489" s="40" t="s">
        <v>88</v>
      </c>
      <c r="D4489" s="62" t="str">
        <f t="shared" si="611"/>
        <v>BODYPUMP и CX WORX47Держатели ковриков MBX MAT RACK</v>
      </c>
      <c r="E4489" s="17">
        <v>1</v>
      </c>
      <c r="F4489" s="91">
        <v>1</v>
      </c>
      <c r="G4489" s="28" t="s">
        <v>5</v>
      </c>
      <c r="H4489" s="6"/>
      <c r="I4489" s="6"/>
      <c r="J4489" s="37"/>
    </row>
    <row r="4490" spans="1:10" x14ac:dyDescent="0.25">
      <c r="A4490" s="15" t="s">
        <v>58</v>
      </c>
      <c r="B4490" s="16">
        <v>48</v>
      </c>
      <c r="C4490" s="39" t="s">
        <v>83</v>
      </c>
      <c r="D4490" s="62" t="str">
        <f t="shared" si="611"/>
        <v>BODYPUMP и CX WORX48Грифы SMARTBAR</v>
      </c>
      <c r="E4490" s="15">
        <f>B4490</f>
        <v>48</v>
      </c>
      <c r="F4490" s="42">
        <v>48</v>
      </c>
      <c r="G4490" s="182" t="s">
        <v>13</v>
      </c>
      <c r="H4490" s="8" t="s">
        <v>7</v>
      </c>
      <c r="I4490" s="4" t="s">
        <v>11</v>
      </c>
      <c r="J4490" s="35" t="s">
        <v>11</v>
      </c>
    </row>
    <row r="4491" spans="1:10" x14ac:dyDescent="0.25">
      <c r="A4491" s="15" t="s">
        <v>58</v>
      </c>
      <c r="B4491" s="16">
        <f>B4490</f>
        <v>48</v>
      </c>
      <c r="C4491" s="39" t="s">
        <v>82</v>
      </c>
      <c r="D4491" s="62" t="str">
        <f t="shared" si="611"/>
        <v>BODYPUMP и CX WORX48Наборы весовых дисков (2 x 1 кг + 2 x 2,5 кг + 2 x 5 кг)</v>
      </c>
      <c r="E4491" s="15">
        <f>E4490</f>
        <v>48</v>
      </c>
      <c r="F4491" s="42">
        <v>48</v>
      </c>
      <c r="G4491" s="182"/>
      <c r="H4491" s="8" t="s">
        <v>8</v>
      </c>
      <c r="I4491" s="4" t="s">
        <v>7</v>
      </c>
      <c r="J4491" s="35" t="s">
        <v>10</v>
      </c>
    </row>
    <row r="4492" spans="1:10" x14ac:dyDescent="0.25">
      <c r="A4492" s="15" t="s">
        <v>58</v>
      </c>
      <c r="B4492" s="16">
        <f>B4490</f>
        <v>48</v>
      </c>
      <c r="C4492" s="15" t="s">
        <v>70</v>
      </c>
      <c r="D4492" s="62" t="str">
        <f t="shared" si="611"/>
        <v>BODYPUMP и CX WORX48Стойки</v>
      </c>
      <c r="E4492" s="15">
        <v>3</v>
      </c>
      <c r="F4492" s="42">
        <v>4</v>
      </c>
      <c r="G4492" s="182"/>
      <c r="H4492" s="8" t="s">
        <v>9</v>
      </c>
      <c r="I4492" s="4" t="s">
        <v>7</v>
      </c>
      <c r="J4492" s="35" t="s">
        <v>12</v>
      </c>
    </row>
    <row r="4493" spans="1:10" x14ac:dyDescent="0.25">
      <c r="A4493" s="15" t="s">
        <v>58</v>
      </c>
      <c r="B4493" s="16">
        <f>B4490</f>
        <v>48</v>
      </c>
      <c r="C4493" s="15" t="s">
        <v>71</v>
      </c>
      <c r="D4493" s="62" t="str">
        <f t="shared" si="611"/>
        <v>BODYPUMP и CX WORX48Дополнительные весовые диски 1 кг</v>
      </c>
      <c r="E4493" s="15">
        <f>B4493</f>
        <v>48</v>
      </c>
      <c r="F4493" s="42">
        <f>4*12</f>
        <v>48</v>
      </c>
      <c r="G4493" s="182"/>
      <c r="H4493" s="4" t="s">
        <v>10</v>
      </c>
      <c r="I4493" s="4" t="s">
        <v>11</v>
      </c>
      <c r="J4493" s="36" t="s">
        <v>10</v>
      </c>
    </row>
    <row r="4494" spans="1:10" x14ac:dyDescent="0.25">
      <c r="A4494" s="15" t="s">
        <v>58</v>
      </c>
      <c r="B4494" s="16">
        <f>B4490</f>
        <v>48</v>
      </c>
      <c r="C4494" s="15" t="s">
        <v>72</v>
      </c>
      <c r="D4494" s="62" t="str">
        <f t="shared" si="611"/>
        <v>BODYPUMP и CX WORX48Дополнительные весовые диски 2,5 кг</v>
      </c>
      <c r="E4494" s="15">
        <f t="shared" ref="E4494:E4499" si="618">B4494</f>
        <v>48</v>
      </c>
      <c r="F4494" s="42">
        <f t="shared" ref="F4494:F4499" si="619">F4493</f>
        <v>48</v>
      </c>
      <c r="G4494" s="182"/>
      <c r="H4494" s="9" t="s">
        <v>17</v>
      </c>
    </row>
    <row r="4495" spans="1:10" x14ac:dyDescent="0.25">
      <c r="A4495" s="15" t="s">
        <v>58</v>
      </c>
      <c r="B4495" s="16">
        <f>B4490</f>
        <v>48</v>
      </c>
      <c r="C4495" s="15" t="s">
        <v>74</v>
      </c>
      <c r="D4495" s="62" t="str">
        <f t="shared" si="611"/>
        <v>BODYPUMP и CX WORX48Весовые диски 3,7 кг</v>
      </c>
      <c r="E4495" s="15">
        <f t="shared" si="618"/>
        <v>48</v>
      </c>
      <c r="F4495" s="42">
        <f t="shared" si="619"/>
        <v>48</v>
      </c>
      <c r="G4495" s="182"/>
    </row>
    <row r="4496" spans="1:10" x14ac:dyDescent="0.25">
      <c r="A4496" s="15" t="s">
        <v>58</v>
      </c>
      <c r="B4496" s="16">
        <f>B4490</f>
        <v>48</v>
      </c>
      <c r="C4496" s="15" t="s">
        <v>73</v>
      </c>
      <c r="D4496" s="62" t="str">
        <f t="shared" si="611"/>
        <v>BODYPUMP и CX WORX48Дополнительные весовые диски 5 кг</v>
      </c>
      <c r="E4496" s="15">
        <f t="shared" si="618"/>
        <v>48</v>
      </c>
      <c r="F4496" s="42">
        <f t="shared" si="619"/>
        <v>48</v>
      </c>
      <c r="G4496" s="182"/>
    </row>
    <row r="4497" spans="1:10" x14ac:dyDescent="0.25">
      <c r="A4497" s="15" t="s">
        <v>58</v>
      </c>
      <c r="B4497" s="16">
        <f>B4490</f>
        <v>48</v>
      </c>
      <c r="C4497" s="15" t="s">
        <v>75</v>
      </c>
      <c r="D4497" s="62" t="str">
        <f t="shared" si="611"/>
        <v>BODYPUMP и CX WORX48Весовые диски 7,5 кг</v>
      </c>
      <c r="E4497" s="15">
        <f t="shared" si="618"/>
        <v>48</v>
      </c>
      <c r="F4497" s="42">
        <f t="shared" si="619"/>
        <v>48</v>
      </c>
      <c r="G4497" s="182"/>
    </row>
    <row r="4498" spans="1:10" x14ac:dyDescent="0.25">
      <c r="A4498" s="15" t="s">
        <v>58</v>
      </c>
      <c r="B4498" s="16">
        <f>B4490</f>
        <v>48</v>
      </c>
      <c r="C4498" s="15" t="s">
        <v>76</v>
      </c>
      <c r="D4498" s="62" t="str">
        <f t="shared" si="611"/>
        <v>BODYPUMP и CX WORX48Весовые диски 10 кг</v>
      </c>
      <c r="E4498" s="15">
        <f t="shared" si="618"/>
        <v>48</v>
      </c>
      <c r="F4498" s="42">
        <f t="shared" si="619"/>
        <v>48</v>
      </c>
      <c r="G4498" s="182"/>
    </row>
    <row r="4499" spans="1:10" x14ac:dyDescent="0.25">
      <c r="A4499" s="15" t="s">
        <v>58</v>
      </c>
      <c r="B4499" s="16">
        <f>B4490</f>
        <v>48</v>
      </c>
      <c r="C4499" s="40" t="s">
        <v>78</v>
      </c>
      <c r="D4499" s="62" t="str">
        <f t="shared" si="611"/>
        <v>BODYPUMP и CX WORX48Амортизаторы SMARTBAND</v>
      </c>
      <c r="E4499" s="15">
        <f t="shared" si="618"/>
        <v>48</v>
      </c>
      <c r="F4499" s="42">
        <f t="shared" si="619"/>
        <v>48</v>
      </c>
      <c r="G4499" s="112"/>
    </row>
    <row r="4500" spans="1:10" x14ac:dyDescent="0.25">
      <c r="A4500" s="15" t="s">
        <v>58</v>
      </c>
      <c r="B4500" s="16">
        <f>B4490</f>
        <v>48</v>
      </c>
      <c r="C4500" s="40" t="s">
        <v>79</v>
      </c>
      <c r="D4500" s="62" t="str">
        <f t="shared" si="611"/>
        <v>BODYPUMP и CX WORX48Амортизаторы SMARTBAND EXTREME</v>
      </c>
      <c r="E4500" s="15">
        <f>E4499*0.4</f>
        <v>19.200000000000003</v>
      </c>
      <c r="F4500" s="42">
        <f>F4499*0.4</f>
        <v>19.200000000000003</v>
      </c>
      <c r="G4500" s="112"/>
    </row>
    <row r="4501" spans="1:10" x14ac:dyDescent="0.25">
      <c r="A4501" s="15" t="s">
        <v>58</v>
      </c>
      <c r="B4501" s="16">
        <f>B4490</f>
        <v>48</v>
      </c>
      <c r="C4501" s="40" t="s">
        <v>77</v>
      </c>
      <c r="D4501" s="62" t="str">
        <f t="shared" si="611"/>
        <v>BODYPUMP и CX WORX48Держатели Амортизаторов SMARTBAND RACK</v>
      </c>
      <c r="E4501" s="15">
        <v>7</v>
      </c>
      <c r="F4501" s="42">
        <v>7</v>
      </c>
      <c r="G4501" s="112"/>
    </row>
    <row r="4502" spans="1:10" x14ac:dyDescent="0.25">
      <c r="A4502" s="15" t="s">
        <v>58</v>
      </c>
      <c r="B4502" s="16">
        <f>B4490</f>
        <v>48</v>
      </c>
      <c r="C4502" s="39" t="s">
        <v>81</v>
      </c>
      <c r="D4502" s="62" t="str">
        <f t="shared" si="611"/>
        <v xml:space="preserve">BODYPUMP и CX WORX48Степперы SMARTSTEP (и 4 подставки) x 1 на человека </v>
      </c>
      <c r="E4502" s="15">
        <f>E4490</f>
        <v>48</v>
      </c>
      <c r="F4502" s="42">
        <f>F4490</f>
        <v>48</v>
      </c>
      <c r="G4502" s="112"/>
    </row>
    <row r="4503" spans="1:10" x14ac:dyDescent="0.25">
      <c r="A4503" s="15" t="s">
        <v>58</v>
      </c>
      <c r="B4503" s="16">
        <f>B4490</f>
        <v>48</v>
      </c>
      <c r="C4503" s="40" t="s">
        <v>80</v>
      </c>
      <c r="D4503" s="62" t="str">
        <f t="shared" si="611"/>
        <v>BODYPUMP и CX WORX48Коврики MBX MAT</v>
      </c>
      <c r="E4503" s="18">
        <f>E4502</f>
        <v>48</v>
      </c>
      <c r="F4503" s="90">
        <f>F4502</f>
        <v>48</v>
      </c>
      <c r="G4503" s="27" t="s">
        <v>5</v>
      </c>
      <c r="H4503" s="11"/>
      <c r="I4503" s="11"/>
    </row>
    <row r="4504" spans="1:10" x14ac:dyDescent="0.25">
      <c r="A4504" s="15" t="s">
        <v>58</v>
      </c>
      <c r="B4504" s="16">
        <f>B4490</f>
        <v>48</v>
      </c>
      <c r="C4504" s="40" t="s">
        <v>88</v>
      </c>
      <c r="D4504" s="62" t="str">
        <f t="shared" si="611"/>
        <v>BODYPUMP и CX WORX48Держатели ковриков MBX MAT RACK</v>
      </c>
      <c r="E4504" s="17">
        <v>1</v>
      </c>
      <c r="F4504" s="91">
        <v>1</v>
      </c>
      <c r="G4504" s="28" t="s">
        <v>5</v>
      </c>
      <c r="H4504" s="6"/>
      <c r="I4504" s="6"/>
      <c r="J4504" s="37"/>
    </row>
    <row r="4505" spans="1:10" x14ac:dyDescent="0.25">
      <c r="A4505" s="15" t="s">
        <v>58</v>
      </c>
      <c r="B4505" s="16">
        <v>49</v>
      </c>
      <c r="C4505" s="39" t="s">
        <v>83</v>
      </c>
      <c r="D4505" s="62" t="str">
        <f t="shared" ref="D4505:D4564" si="620">A4505&amp;B4505&amp;C4505</f>
        <v>BODYPUMP и CX WORX49Грифы SMARTBAR</v>
      </c>
      <c r="E4505" s="15">
        <f>B4505</f>
        <v>49</v>
      </c>
      <c r="F4505" s="42">
        <v>60</v>
      </c>
      <c r="G4505" s="182" t="s">
        <v>13</v>
      </c>
      <c r="H4505" s="8" t="s">
        <v>7</v>
      </c>
      <c r="I4505" s="4" t="s">
        <v>11</v>
      </c>
      <c r="J4505" s="35" t="s">
        <v>11</v>
      </c>
    </row>
    <row r="4506" spans="1:10" x14ac:dyDescent="0.25">
      <c r="A4506" s="15" t="s">
        <v>58</v>
      </c>
      <c r="B4506" s="16">
        <f>B4505</f>
        <v>49</v>
      </c>
      <c r="C4506" s="39" t="s">
        <v>82</v>
      </c>
      <c r="D4506" s="62" t="str">
        <f t="shared" si="620"/>
        <v>BODYPUMP и CX WORX49Наборы весовых дисков (2 x 1 кг + 2 x 2,5 кг + 2 x 5 кг)</v>
      </c>
      <c r="E4506" s="15">
        <f>E4505</f>
        <v>49</v>
      </c>
      <c r="F4506" s="42">
        <v>60</v>
      </c>
      <c r="G4506" s="182"/>
      <c r="H4506" s="8" t="s">
        <v>8</v>
      </c>
      <c r="I4506" s="4" t="s">
        <v>7</v>
      </c>
      <c r="J4506" s="35" t="s">
        <v>10</v>
      </c>
    </row>
    <row r="4507" spans="1:10" x14ac:dyDescent="0.25">
      <c r="A4507" s="15" t="s">
        <v>58</v>
      </c>
      <c r="B4507" s="16">
        <f>B4505</f>
        <v>49</v>
      </c>
      <c r="C4507" s="15" t="s">
        <v>70</v>
      </c>
      <c r="D4507" s="62" t="str">
        <f t="shared" si="620"/>
        <v>BODYPUMP и CX WORX49Стойки</v>
      </c>
      <c r="E4507" s="15">
        <v>3</v>
      </c>
      <c r="F4507" s="42">
        <v>5</v>
      </c>
      <c r="G4507" s="182"/>
      <c r="H4507" s="8" t="s">
        <v>9</v>
      </c>
      <c r="I4507" s="4" t="s">
        <v>7</v>
      </c>
      <c r="J4507" s="35" t="s">
        <v>12</v>
      </c>
    </row>
    <row r="4508" spans="1:10" x14ac:dyDescent="0.25">
      <c r="A4508" s="15" t="s">
        <v>58</v>
      </c>
      <c r="B4508" s="16">
        <f>B4505</f>
        <v>49</v>
      </c>
      <c r="C4508" s="15" t="s">
        <v>71</v>
      </c>
      <c r="D4508" s="62" t="str">
        <f t="shared" si="620"/>
        <v>BODYPUMP и CX WORX49Дополнительные весовые диски 1 кг</v>
      </c>
      <c r="E4508" s="15">
        <f>B4508</f>
        <v>49</v>
      </c>
      <c r="F4508" s="42">
        <f>5*12</f>
        <v>60</v>
      </c>
      <c r="G4508" s="182"/>
      <c r="H4508" s="4" t="s">
        <v>10</v>
      </c>
      <c r="I4508" s="4" t="s">
        <v>11</v>
      </c>
      <c r="J4508" s="36" t="s">
        <v>10</v>
      </c>
    </row>
    <row r="4509" spans="1:10" x14ac:dyDescent="0.25">
      <c r="A4509" s="15" t="s">
        <v>58</v>
      </c>
      <c r="B4509" s="16">
        <f>B4505</f>
        <v>49</v>
      </c>
      <c r="C4509" s="15" t="s">
        <v>72</v>
      </c>
      <c r="D4509" s="62" t="str">
        <f t="shared" si="620"/>
        <v>BODYPUMP и CX WORX49Дополнительные весовые диски 2,5 кг</v>
      </c>
      <c r="E4509" s="15">
        <f t="shared" ref="E4509:E4514" si="621">B4509</f>
        <v>49</v>
      </c>
      <c r="F4509" s="42">
        <f t="shared" ref="F4509:F4514" si="622">F4508</f>
        <v>60</v>
      </c>
      <c r="G4509" s="182"/>
      <c r="H4509" s="9" t="s">
        <v>17</v>
      </c>
    </row>
    <row r="4510" spans="1:10" x14ac:dyDescent="0.25">
      <c r="A4510" s="15" t="s">
        <v>58</v>
      </c>
      <c r="B4510" s="16">
        <f>B4505</f>
        <v>49</v>
      </c>
      <c r="C4510" s="15" t="s">
        <v>74</v>
      </c>
      <c r="D4510" s="62" t="str">
        <f t="shared" si="620"/>
        <v>BODYPUMP и CX WORX49Весовые диски 3,7 кг</v>
      </c>
      <c r="E4510" s="15">
        <f t="shared" si="621"/>
        <v>49</v>
      </c>
      <c r="F4510" s="42">
        <f t="shared" si="622"/>
        <v>60</v>
      </c>
      <c r="G4510" s="182"/>
    </row>
    <row r="4511" spans="1:10" x14ac:dyDescent="0.25">
      <c r="A4511" s="15" t="s">
        <v>58</v>
      </c>
      <c r="B4511" s="16">
        <f>B4505</f>
        <v>49</v>
      </c>
      <c r="C4511" s="15" t="s">
        <v>73</v>
      </c>
      <c r="D4511" s="62" t="str">
        <f t="shared" si="620"/>
        <v>BODYPUMP и CX WORX49Дополнительные весовые диски 5 кг</v>
      </c>
      <c r="E4511" s="15">
        <f t="shared" si="621"/>
        <v>49</v>
      </c>
      <c r="F4511" s="42">
        <f t="shared" si="622"/>
        <v>60</v>
      </c>
      <c r="G4511" s="182"/>
    </row>
    <row r="4512" spans="1:10" x14ac:dyDescent="0.25">
      <c r="A4512" s="15" t="s">
        <v>58</v>
      </c>
      <c r="B4512" s="16">
        <f>B4505</f>
        <v>49</v>
      </c>
      <c r="C4512" s="15" t="s">
        <v>75</v>
      </c>
      <c r="D4512" s="62" t="str">
        <f t="shared" si="620"/>
        <v>BODYPUMP и CX WORX49Весовые диски 7,5 кг</v>
      </c>
      <c r="E4512" s="15">
        <f t="shared" si="621"/>
        <v>49</v>
      </c>
      <c r="F4512" s="42">
        <f t="shared" si="622"/>
        <v>60</v>
      </c>
      <c r="G4512" s="182"/>
    </row>
    <row r="4513" spans="1:10" x14ac:dyDescent="0.25">
      <c r="A4513" s="15" t="s">
        <v>58</v>
      </c>
      <c r="B4513" s="16">
        <f>B4505</f>
        <v>49</v>
      </c>
      <c r="C4513" s="15" t="s">
        <v>76</v>
      </c>
      <c r="D4513" s="62" t="str">
        <f t="shared" si="620"/>
        <v>BODYPUMP и CX WORX49Весовые диски 10 кг</v>
      </c>
      <c r="E4513" s="15">
        <f t="shared" si="621"/>
        <v>49</v>
      </c>
      <c r="F4513" s="42">
        <f t="shared" si="622"/>
        <v>60</v>
      </c>
      <c r="G4513" s="182"/>
    </row>
    <row r="4514" spans="1:10" x14ac:dyDescent="0.25">
      <c r="A4514" s="15" t="s">
        <v>58</v>
      </c>
      <c r="B4514" s="16">
        <f>B4505</f>
        <v>49</v>
      </c>
      <c r="C4514" s="40" t="s">
        <v>78</v>
      </c>
      <c r="D4514" s="62" t="str">
        <f t="shared" si="620"/>
        <v>BODYPUMP и CX WORX49Амортизаторы SMARTBAND</v>
      </c>
      <c r="E4514" s="15">
        <f t="shared" si="621"/>
        <v>49</v>
      </c>
      <c r="F4514" s="42">
        <f t="shared" si="622"/>
        <v>60</v>
      </c>
      <c r="G4514" s="112"/>
    </row>
    <row r="4515" spans="1:10" x14ac:dyDescent="0.25">
      <c r="A4515" s="15" t="s">
        <v>58</v>
      </c>
      <c r="B4515" s="16">
        <f>B4505</f>
        <v>49</v>
      </c>
      <c r="C4515" s="40" t="s">
        <v>79</v>
      </c>
      <c r="D4515" s="62" t="str">
        <f t="shared" si="620"/>
        <v>BODYPUMP и CX WORX49Амортизаторы SMARTBAND EXTREME</v>
      </c>
      <c r="E4515" s="15">
        <f>E4514*0.4</f>
        <v>19.600000000000001</v>
      </c>
      <c r="F4515" s="42">
        <v>20</v>
      </c>
      <c r="G4515" s="112"/>
    </row>
    <row r="4516" spans="1:10" x14ac:dyDescent="0.25">
      <c r="A4516" s="15" t="s">
        <v>58</v>
      </c>
      <c r="B4516" s="16">
        <f>B4505</f>
        <v>49</v>
      </c>
      <c r="C4516" s="40" t="s">
        <v>77</v>
      </c>
      <c r="D4516" s="62" t="str">
        <f t="shared" si="620"/>
        <v>BODYPUMP и CX WORX49Держатели Амортизаторов SMARTBAND RACK</v>
      </c>
      <c r="E4516" s="15">
        <v>7</v>
      </c>
      <c r="F4516" s="42">
        <v>8</v>
      </c>
      <c r="G4516" s="112"/>
    </row>
    <row r="4517" spans="1:10" x14ac:dyDescent="0.25">
      <c r="A4517" s="15" t="s">
        <v>58</v>
      </c>
      <c r="B4517" s="16">
        <f>B4505</f>
        <v>49</v>
      </c>
      <c r="C4517" s="39" t="s">
        <v>81</v>
      </c>
      <c r="D4517" s="62" t="str">
        <f t="shared" si="620"/>
        <v xml:space="preserve">BODYPUMP и CX WORX49Степперы SMARTSTEP (и 4 подставки) x 1 на человека </v>
      </c>
      <c r="E4517" s="15">
        <f>E4505</f>
        <v>49</v>
      </c>
      <c r="F4517" s="42">
        <f>F4505</f>
        <v>60</v>
      </c>
      <c r="G4517" s="112"/>
    </row>
    <row r="4518" spans="1:10" x14ac:dyDescent="0.25">
      <c r="A4518" s="15" t="s">
        <v>58</v>
      </c>
      <c r="B4518" s="16">
        <f>B4505</f>
        <v>49</v>
      </c>
      <c r="C4518" s="40" t="s">
        <v>80</v>
      </c>
      <c r="D4518" s="62" t="str">
        <f t="shared" si="620"/>
        <v>BODYPUMP и CX WORX49Коврики MBX MAT</v>
      </c>
      <c r="E4518" s="18">
        <f>E4517</f>
        <v>49</v>
      </c>
      <c r="F4518" s="90">
        <f>F4517</f>
        <v>60</v>
      </c>
      <c r="G4518" s="27" t="s">
        <v>5</v>
      </c>
      <c r="H4518" s="11"/>
      <c r="I4518" s="11"/>
    </row>
    <row r="4519" spans="1:10" x14ac:dyDescent="0.25">
      <c r="A4519" s="15" t="s">
        <v>58</v>
      </c>
      <c r="B4519" s="16">
        <f>B4505</f>
        <v>49</v>
      </c>
      <c r="C4519" s="40" t="s">
        <v>88</v>
      </c>
      <c r="D4519" s="62" t="str">
        <f t="shared" si="620"/>
        <v>BODYPUMP и CX WORX49Держатели ковриков MBX MAT RACK</v>
      </c>
      <c r="E4519" s="17">
        <v>1</v>
      </c>
      <c r="F4519" s="91">
        <v>2</v>
      </c>
      <c r="G4519" s="28" t="s">
        <v>5</v>
      </c>
      <c r="H4519" s="6"/>
      <c r="I4519" s="6"/>
      <c r="J4519" s="37"/>
    </row>
    <row r="4520" spans="1:10" x14ac:dyDescent="0.25">
      <c r="A4520" s="15" t="s">
        <v>58</v>
      </c>
      <c r="B4520" s="16">
        <v>50</v>
      </c>
      <c r="C4520" s="39" t="s">
        <v>83</v>
      </c>
      <c r="D4520" s="62" t="str">
        <f t="shared" si="620"/>
        <v>BODYPUMP и CX WORX50Грифы SMARTBAR</v>
      </c>
      <c r="E4520" s="15">
        <f>B4520</f>
        <v>50</v>
      </c>
      <c r="F4520" s="42">
        <v>60</v>
      </c>
      <c r="G4520" s="182" t="s">
        <v>13</v>
      </c>
      <c r="H4520" s="8" t="s">
        <v>7</v>
      </c>
      <c r="I4520" s="4" t="s">
        <v>11</v>
      </c>
      <c r="J4520" s="35" t="s">
        <v>11</v>
      </c>
    </row>
    <row r="4521" spans="1:10" x14ac:dyDescent="0.25">
      <c r="A4521" s="15" t="s">
        <v>58</v>
      </c>
      <c r="B4521" s="16">
        <f>B4520</f>
        <v>50</v>
      </c>
      <c r="C4521" s="39" t="s">
        <v>82</v>
      </c>
      <c r="D4521" s="62" t="str">
        <f t="shared" si="620"/>
        <v>BODYPUMP и CX WORX50Наборы весовых дисков (2 x 1 кг + 2 x 2,5 кг + 2 x 5 кг)</v>
      </c>
      <c r="E4521" s="15">
        <f>E4520</f>
        <v>50</v>
      </c>
      <c r="F4521" s="42">
        <v>60</v>
      </c>
      <c r="G4521" s="182"/>
      <c r="H4521" s="8" t="s">
        <v>8</v>
      </c>
      <c r="I4521" s="4" t="s">
        <v>7</v>
      </c>
      <c r="J4521" s="35" t="s">
        <v>10</v>
      </c>
    </row>
    <row r="4522" spans="1:10" x14ac:dyDescent="0.25">
      <c r="A4522" s="15" t="s">
        <v>58</v>
      </c>
      <c r="B4522" s="16">
        <f>B4520</f>
        <v>50</v>
      </c>
      <c r="C4522" s="15" t="s">
        <v>70</v>
      </c>
      <c r="D4522" s="62" t="str">
        <f t="shared" si="620"/>
        <v>BODYPUMP и CX WORX50Стойки</v>
      </c>
      <c r="E4522" s="15">
        <v>3</v>
      </c>
      <c r="F4522" s="42">
        <v>5</v>
      </c>
      <c r="G4522" s="182"/>
      <c r="H4522" s="8" t="s">
        <v>9</v>
      </c>
      <c r="I4522" s="4" t="s">
        <v>7</v>
      </c>
      <c r="J4522" s="35" t="s">
        <v>12</v>
      </c>
    </row>
    <row r="4523" spans="1:10" x14ac:dyDescent="0.25">
      <c r="A4523" s="15" t="s">
        <v>58</v>
      </c>
      <c r="B4523" s="16">
        <f>B4520</f>
        <v>50</v>
      </c>
      <c r="C4523" s="15" t="s">
        <v>71</v>
      </c>
      <c r="D4523" s="62" t="str">
        <f t="shared" si="620"/>
        <v>BODYPUMP и CX WORX50Дополнительные весовые диски 1 кг</v>
      </c>
      <c r="E4523" s="15">
        <f>B4523</f>
        <v>50</v>
      </c>
      <c r="F4523" s="42">
        <f>5*12</f>
        <v>60</v>
      </c>
      <c r="G4523" s="182"/>
      <c r="H4523" s="4" t="s">
        <v>10</v>
      </c>
      <c r="I4523" s="4" t="s">
        <v>11</v>
      </c>
      <c r="J4523" s="36" t="s">
        <v>10</v>
      </c>
    </row>
    <row r="4524" spans="1:10" x14ac:dyDescent="0.25">
      <c r="A4524" s="15" t="s">
        <v>58</v>
      </c>
      <c r="B4524" s="16">
        <f>B4520</f>
        <v>50</v>
      </c>
      <c r="C4524" s="15" t="s">
        <v>72</v>
      </c>
      <c r="D4524" s="62" t="str">
        <f t="shared" si="620"/>
        <v>BODYPUMP и CX WORX50Дополнительные весовые диски 2,5 кг</v>
      </c>
      <c r="E4524" s="15">
        <f t="shared" ref="E4524:E4529" si="623">B4524</f>
        <v>50</v>
      </c>
      <c r="F4524" s="42">
        <f t="shared" ref="F4524:F4529" si="624">F4523</f>
        <v>60</v>
      </c>
      <c r="G4524" s="182"/>
      <c r="H4524" s="9" t="s">
        <v>17</v>
      </c>
    </row>
    <row r="4525" spans="1:10" x14ac:dyDescent="0.25">
      <c r="A4525" s="15" t="s">
        <v>58</v>
      </c>
      <c r="B4525" s="16">
        <f>B4520</f>
        <v>50</v>
      </c>
      <c r="C4525" s="15" t="s">
        <v>74</v>
      </c>
      <c r="D4525" s="62" t="str">
        <f t="shared" si="620"/>
        <v>BODYPUMP и CX WORX50Весовые диски 3,7 кг</v>
      </c>
      <c r="E4525" s="15">
        <f t="shared" si="623"/>
        <v>50</v>
      </c>
      <c r="F4525" s="42">
        <f t="shared" si="624"/>
        <v>60</v>
      </c>
      <c r="G4525" s="182"/>
    </row>
    <row r="4526" spans="1:10" x14ac:dyDescent="0.25">
      <c r="A4526" s="15" t="s">
        <v>58</v>
      </c>
      <c r="B4526" s="16">
        <f>B4520</f>
        <v>50</v>
      </c>
      <c r="C4526" s="15" t="s">
        <v>73</v>
      </c>
      <c r="D4526" s="62" t="str">
        <f t="shared" si="620"/>
        <v>BODYPUMP и CX WORX50Дополнительные весовые диски 5 кг</v>
      </c>
      <c r="E4526" s="15">
        <f t="shared" si="623"/>
        <v>50</v>
      </c>
      <c r="F4526" s="42">
        <f t="shared" si="624"/>
        <v>60</v>
      </c>
      <c r="G4526" s="182"/>
    </row>
    <row r="4527" spans="1:10" x14ac:dyDescent="0.25">
      <c r="A4527" s="15" t="s">
        <v>58</v>
      </c>
      <c r="B4527" s="16">
        <f>B4520</f>
        <v>50</v>
      </c>
      <c r="C4527" s="15" t="s">
        <v>75</v>
      </c>
      <c r="D4527" s="62" t="str">
        <f t="shared" si="620"/>
        <v>BODYPUMP и CX WORX50Весовые диски 7,5 кг</v>
      </c>
      <c r="E4527" s="15">
        <f t="shared" si="623"/>
        <v>50</v>
      </c>
      <c r="F4527" s="42">
        <f t="shared" si="624"/>
        <v>60</v>
      </c>
      <c r="G4527" s="182"/>
    </row>
    <row r="4528" spans="1:10" x14ac:dyDescent="0.25">
      <c r="A4528" s="15" t="s">
        <v>58</v>
      </c>
      <c r="B4528" s="16">
        <f>B4520</f>
        <v>50</v>
      </c>
      <c r="C4528" s="15" t="s">
        <v>76</v>
      </c>
      <c r="D4528" s="62" t="str">
        <f t="shared" si="620"/>
        <v>BODYPUMP и CX WORX50Весовые диски 10 кг</v>
      </c>
      <c r="E4528" s="15">
        <f t="shared" si="623"/>
        <v>50</v>
      </c>
      <c r="F4528" s="42">
        <f t="shared" si="624"/>
        <v>60</v>
      </c>
      <c r="G4528" s="182"/>
    </row>
    <row r="4529" spans="1:10" x14ac:dyDescent="0.25">
      <c r="A4529" s="15" t="s">
        <v>58</v>
      </c>
      <c r="B4529" s="16">
        <f>B4520</f>
        <v>50</v>
      </c>
      <c r="C4529" s="40" t="s">
        <v>78</v>
      </c>
      <c r="D4529" s="62" t="str">
        <f t="shared" si="620"/>
        <v>BODYPUMP и CX WORX50Амортизаторы SMARTBAND</v>
      </c>
      <c r="E4529" s="15">
        <f t="shared" si="623"/>
        <v>50</v>
      </c>
      <c r="F4529" s="42">
        <f t="shared" si="624"/>
        <v>60</v>
      </c>
      <c r="G4529" s="112"/>
    </row>
    <row r="4530" spans="1:10" x14ac:dyDescent="0.25">
      <c r="A4530" s="15" t="s">
        <v>58</v>
      </c>
      <c r="B4530" s="16">
        <f>B4520</f>
        <v>50</v>
      </c>
      <c r="C4530" s="40" t="s">
        <v>79</v>
      </c>
      <c r="D4530" s="62" t="str">
        <f t="shared" si="620"/>
        <v>BODYPUMP и CX WORX50Амортизаторы SMARTBAND EXTREME</v>
      </c>
      <c r="E4530" s="15">
        <f>E4529*0.4</f>
        <v>20</v>
      </c>
      <c r="F4530" s="42">
        <v>20</v>
      </c>
      <c r="G4530" s="112"/>
    </row>
    <row r="4531" spans="1:10" x14ac:dyDescent="0.25">
      <c r="A4531" s="15" t="s">
        <v>58</v>
      </c>
      <c r="B4531" s="16">
        <f>B4520</f>
        <v>50</v>
      </c>
      <c r="C4531" s="40" t="s">
        <v>77</v>
      </c>
      <c r="D4531" s="62" t="str">
        <f t="shared" si="620"/>
        <v>BODYPUMP и CX WORX50Держатели Амортизаторов SMARTBAND RACK</v>
      </c>
      <c r="E4531" s="15">
        <v>7</v>
      </c>
      <c r="F4531" s="42">
        <v>8</v>
      </c>
      <c r="G4531" s="112"/>
    </row>
    <row r="4532" spans="1:10" x14ac:dyDescent="0.25">
      <c r="A4532" s="15" t="s">
        <v>58</v>
      </c>
      <c r="B4532" s="16">
        <f>B4520</f>
        <v>50</v>
      </c>
      <c r="C4532" s="39" t="s">
        <v>81</v>
      </c>
      <c r="D4532" s="62" t="str">
        <f t="shared" si="620"/>
        <v xml:space="preserve">BODYPUMP и CX WORX50Степперы SMARTSTEP (и 4 подставки) x 1 на человека </v>
      </c>
      <c r="E4532" s="15">
        <f>E4520</f>
        <v>50</v>
      </c>
      <c r="F4532" s="42">
        <f>F4520</f>
        <v>60</v>
      </c>
      <c r="G4532" s="112"/>
    </row>
    <row r="4533" spans="1:10" x14ac:dyDescent="0.25">
      <c r="A4533" s="15" t="s">
        <v>58</v>
      </c>
      <c r="B4533" s="16">
        <f>B4520</f>
        <v>50</v>
      </c>
      <c r="C4533" s="40" t="s">
        <v>80</v>
      </c>
      <c r="D4533" s="62" t="str">
        <f t="shared" si="620"/>
        <v>BODYPUMP и CX WORX50Коврики MBX MAT</v>
      </c>
      <c r="E4533" s="18">
        <f>E4532</f>
        <v>50</v>
      </c>
      <c r="F4533" s="90">
        <f>F4532</f>
        <v>60</v>
      </c>
      <c r="G4533" s="27" t="s">
        <v>5</v>
      </c>
      <c r="H4533" s="11"/>
      <c r="I4533" s="11"/>
    </row>
    <row r="4534" spans="1:10" x14ac:dyDescent="0.25">
      <c r="A4534" s="15" t="s">
        <v>58</v>
      </c>
      <c r="B4534" s="16">
        <f>B4520</f>
        <v>50</v>
      </c>
      <c r="C4534" s="40" t="s">
        <v>88</v>
      </c>
      <c r="D4534" s="62" t="str">
        <f t="shared" si="620"/>
        <v>BODYPUMP и CX WORX50Держатели ковриков MBX MAT RACK</v>
      </c>
      <c r="E4534" s="17">
        <v>1</v>
      </c>
      <c r="F4534" s="91">
        <v>2</v>
      </c>
      <c r="G4534" s="28" t="s">
        <v>5</v>
      </c>
      <c r="H4534" s="6"/>
      <c r="I4534" s="6"/>
      <c r="J4534" s="37"/>
    </row>
    <row r="4535" spans="1:10" x14ac:dyDescent="0.25">
      <c r="A4535" s="15" t="s">
        <v>58</v>
      </c>
      <c r="B4535" s="16">
        <v>51</v>
      </c>
      <c r="C4535" s="39" t="s">
        <v>83</v>
      </c>
      <c r="D4535" s="62" t="str">
        <f t="shared" si="620"/>
        <v>BODYPUMP и CX WORX51Грифы SMARTBAR</v>
      </c>
      <c r="E4535" s="15">
        <f>B4535</f>
        <v>51</v>
      </c>
      <c r="F4535" s="42">
        <v>60</v>
      </c>
      <c r="G4535" s="182" t="s">
        <v>13</v>
      </c>
      <c r="H4535" s="8" t="s">
        <v>7</v>
      </c>
      <c r="I4535" s="4" t="s">
        <v>11</v>
      </c>
      <c r="J4535" s="35" t="s">
        <v>11</v>
      </c>
    </row>
    <row r="4536" spans="1:10" x14ac:dyDescent="0.25">
      <c r="A4536" s="15" t="s">
        <v>58</v>
      </c>
      <c r="B4536" s="16">
        <f>B4535</f>
        <v>51</v>
      </c>
      <c r="C4536" s="39" t="s">
        <v>82</v>
      </c>
      <c r="D4536" s="62" t="str">
        <f t="shared" si="620"/>
        <v>BODYPUMP и CX WORX51Наборы весовых дисков (2 x 1 кг + 2 x 2,5 кг + 2 x 5 кг)</v>
      </c>
      <c r="E4536" s="15">
        <f>E4535</f>
        <v>51</v>
      </c>
      <c r="F4536" s="42">
        <v>60</v>
      </c>
      <c r="G4536" s="182"/>
      <c r="H4536" s="8" t="s">
        <v>8</v>
      </c>
      <c r="I4536" s="4" t="s">
        <v>7</v>
      </c>
      <c r="J4536" s="35" t="s">
        <v>10</v>
      </c>
    </row>
    <row r="4537" spans="1:10" x14ac:dyDescent="0.25">
      <c r="A4537" s="15" t="s">
        <v>58</v>
      </c>
      <c r="B4537" s="16">
        <f>B4535</f>
        <v>51</v>
      </c>
      <c r="C4537" s="15" t="s">
        <v>70</v>
      </c>
      <c r="D4537" s="62" t="str">
        <f t="shared" si="620"/>
        <v>BODYPUMP и CX WORX51Стойки</v>
      </c>
      <c r="E4537" s="15">
        <v>3</v>
      </c>
      <c r="F4537" s="42">
        <v>5</v>
      </c>
      <c r="G4537" s="182"/>
      <c r="H4537" s="8" t="s">
        <v>9</v>
      </c>
      <c r="I4537" s="4" t="s">
        <v>7</v>
      </c>
      <c r="J4537" s="35" t="s">
        <v>12</v>
      </c>
    </row>
    <row r="4538" spans="1:10" x14ac:dyDescent="0.25">
      <c r="A4538" s="15" t="s">
        <v>58</v>
      </c>
      <c r="B4538" s="16">
        <f>B4535</f>
        <v>51</v>
      </c>
      <c r="C4538" s="15" t="s">
        <v>71</v>
      </c>
      <c r="D4538" s="62" t="str">
        <f t="shared" si="620"/>
        <v>BODYPUMP и CX WORX51Дополнительные весовые диски 1 кг</v>
      </c>
      <c r="E4538" s="15">
        <f>B4538</f>
        <v>51</v>
      </c>
      <c r="F4538" s="42">
        <f>5*12</f>
        <v>60</v>
      </c>
      <c r="G4538" s="182"/>
      <c r="H4538" s="4" t="s">
        <v>10</v>
      </c>
      <c r="I4538" s="4" t="s">
        <v>11</v>
      </c>
      <c r="J4538" s="36" t="s">
        <v>10</v>
      </c>
    </row>
    <row r="4539" spans="1:10" x14ac:dyDescent="0.25">
      <c r="A4539" s="15" t="s">
        <v>58</v>
      </c>
      <c r="B4539" s="16">
        <f>B4535</f>
        <v>51</v>
      </c>
      <c r="C4539" s="15" t="s">
        <v>72</v>
      </c>
      <c r="D4539" s="62" t="str">
        <f t="shared" si="620"/>
        <v>BODYPUMP и CX WORX51Дополнительные весовые диски 2,5 кг</v>
      </c>
      <c r="E4539" s="15">
        <f t="shared" ref="E4539:E4544" si="625">B4539</f>
        <v>51</v>
      </c>
      <c r="F4539" s="42">
        <f t="shared" ref="F4539:F4544" si="626">F4538</f>
        <v>60</v>
      </c>
      <c r="G4539" s="182"/>
      <c r="H4539" s="9" t="s">
        <v>17</v>
      </c>
    </row>
    <row r="4540" spans="1:10" x14ac:dyDescent="0.25">
      <c r="A4540" s="15" t="s">
        <v>58</v>
      </c>
      <c r="B4540" s="16">
        <f>B4535</f>
        <v>51</v>
      </c>
      <c r="C4540" s="15" t="s">
        <v>74</v>
      </c>
      <c r="D4540" s="62" t="str">
        <f t="shared" si="620"/>
        <v>BODYPUMP и CX WORX51Весовые диски 3,7 кг</v>
      </c>
      <c r="E4540" s="15">
        <f t="shared" si="625"/>
        <v>51</v>
      </c>
      <c r="F4540" s="42">
        <f t="shared" si="626"/>
        <v>60</v>
      </c>
      <c r="G4540" s="182"/>
    </row>
    <row r="4541" spans="1:10" x14ac:dyDescent="0.25">
      <c r="A4541" s="15" t="s">
        <v>58</v>
      </c>
      <c r="B4541" s="16">
        <f>B4535</f>
        <v>51</v>
      </c>
      <c r="C4541" s="15" t="s">
        <v>73</v>
      </c>
      <c r="D4541" s="62" t="str">
        <f t="shared" si="620"/>
        <v>BODYPUMP и CX WORX51Дополнительные весовые диски 5 кг</v>
      </c>
      <c r="E4541" s="15">
        <f t="shared" si="625"/>
        <v>51</v>
      </c>
      <c r="F4541" s="42">
        <f t="shared" si="626"/>
        <v>60</v>
      </c>
      <c r="G4541" s="182"/>
    </row>
    <row r="4542" spans="1:10" x14ac:dyDescent="0.25">
      <c r="A4542" s="15" t="s">
        <v>58</v>
      </c>
      <c r="B4542" s="16">
        <f>B4535</f>
        <v>51</v>
      </c>
      <c r="C4542" s="15" t="s">
        <v>75</v>
      </c>
      <c r="D4542" s="62" t="str">
        <f t="shared" si="620"/>
        <v>BODYPUMP и CX WORX51Весовые диски 7,5 кг</v>
      </c>
      <c r="E4542" s="15">
        <f t="shared" si="625"/>
        <v>51</v>
      </c>
      <c r="F4542" s="42">
        <f t="shared" si="626"/>
        <v>60</v>
      </c>
      <c r="G4542" s="182"/>
    </row>
    <row r="4543" spans="1:10" x14ac:dyDescent="0.25">
      <c r="A4543" s="15" t="s">
        <v>58</v>
      </c>
      <c r="B4543" s="16">
        <f>B4535</f>
        <v>51</v>
      </c>
      <c r="C4543" s="15" t="s">
        <v>76</v>
      </c>
      <c r="D4543" s="62" t="str">
        <f t="shared" si="620"/>
        <v>BODYPUMP и CX WORX51Весовые диски 10 кг</v>
      </c>
      <c r="E4543" s="15">
        <f t="shared" si="625"/>
        <v>51</v>
      </c>
      <c r="F4543" s="42">
        <f t="shared" si="626"/>
        <v>60</v>
      </c>
      <c r="G4543" s="182"/>
    </row>
    <row r="4544" spans="1:10" x14ac:dyDescent="0.25">
      <c r="A4544" s="15" t="s">
        <v>58</v>
      </c>
      <c r="B4544" s="16">
        <f>B4535</f>
        <v>51</v>
      </c>
      <c r="C4544" s="40" t="s">
        <v>78</v>
      </c>
      <c r="D4544" s="62" t="str">
        <f t="shared" si="620"/>
        <v>BODYPUMP и CX WORX51Амортизаторы SMARTBAND</v>
      </c>
      <c r="E4544" s="15">
        <f t="shared" si="625"/>
        <v>51</v>
      </c>
      <c r="F4544" s="42">
        <f t="shared" si="626"/>
        <v>60</v>
      </c>
      <c r="G4544" s="112"/>
    </row>
    <row r="4545" spans="1:10" x14ac:dyDescent="0.25">
      <c r="A4545" s="15" t="s">
        <v>58</v>
      </c>
      <c r="B4545" s="16">
        <f>B4535</f>
        <v>51</v>
      </c>
      <c r="C4545" s="40" t="s">
        <v>79</v>
      </c>
      <c r="D4545" s="62" t="str">
        <f t="shared" si="620"/>
        <v>BODYPUMP и CX WORX51Амортизаторы SMARTBAND EXTREME</v>
      </c>
      <c r="E4545" s="15">
        <v>19</v>
      </c>
      <c r="F4545" s="42">
        <v>20</v>
      </c>
      <c r="G4545" s="112"/>
    </row>
    <row r="4546" spans="1:10" x14ac:dyDescent="0.25">
      <c r="A4546" s="15" t="s">
        <v>58</v>
      </c>
      <c r="B4546" s="16">
        <f>B4535</f>
        <v>51</v>
      </c>
      <c r="C4546" s="40" t="s">
        <v>77</v>
      </c>
      <c r="D4546" s="62" t="str">
        <f t="shared" si="620"/>
        <v>BODYPUMP и CX WORX51Держатели Амортизаторов SMARTBAND RACK</v>
      </c>
      <c r="E4546" s="15">
        <v>7</v>
      </c>
      <c r="F4546" s="42">
        <v>8</v>
      </c>
      <c r="G4546" s="112"/>
    </row>
    <row r="4547" spans="1:10" x14ac:dyDescent="0.25">
      <c r="A4547" s="15" t="s">
        <v>58</v>
      </c>
      <c r="B4547" s="16">
        <f>B4535</f>
        <v>51</v>
      </c>
      <c r="C4547" s="39" t="s">
        <v>81</v>
      </c>
      <c r="D4547" s="62" t="str">
        <f t="shared" si="620"/>
        <v xml:space="preserve">BODYPUMP и CX WORX51Степперы SMARTSTEP (и 4 подставки) x 1 на человека </v>
      </c>
      <c r="E4547" s="15">
        <f>E4535</f>
        <v>51</v>
      </c>
      <c r="F4547" s="42">
        <f>F4535</f>
        <v>60</v>
      </c>
      <c r="G4547" s="112"/>
    </row>
    <row r="4548" spans="1:10" x14ac:dyDescent="0.25">
      <c r="A4548" s="15" t="s">
        <v>58</v>
      </c>
      <c r="B4548" s="16">
        <f>B4535</f>
        <v>51</v>
      </c>
      <c r="C4548" s="40" t="s">
        <v>80</v>
      </c>
      <c r="D4548" s="62" t="str">
        <f t="shared" si="620"/>
        <v>BODYPUMP и CX WORX51Коврики MBX MAT</v>
      </c>
      <c r="E4548" s="18">
        <f>E4547</f>
        <v>51</v>
      </c>
      <c r="F4548" s="90">
        <f>F4547</f>
        <v>60</v>
      </c>
      <c r="G4548" s="27" t="s">
        <v>5</v>
      </c>
      <c r="H4548" s="11"/>
      <c r="I4548" s="11"/>
    </row>
    <row r="4549" spans="1:10" x14ac:dyDescent="0.25">
      <c r="A4549" s="15" t="s">
        <v>58</v>
      </c>
      <c r="B4549" s="16">
        <f>B4535</f>
        <v>51</v>
      </c>
      <c r="C4549" s="40" t="s">
        <v>88</v>
      </c>
      <c r="D4549" s="62" t="str">
        <f t="shared" si="620"/>
        <v>BODYPUMP и CX WORX51Держатели ковриков MBX MAT RACK</v>
      </c>
      <c r="E4549" s="17">
        <v>1</v>
      </c>
      <c r="F4549" s="91">
        <v>2</v>
      </c>
      <c r="G4549" s="28" t="s">
        <v>5</v>
      </c>
      <c r="H4549" s="6"/>
      <c r="I4549" s="6"/>
      <c r="J4549" s="37"/>
    </row>
    <row r="4550" spans="1:10" x14ac:dyDescent="0.25">
      <c r="A4550" s="15" t="s">
        <v>58</v>
      </c>
      <c r="B4550" s="16">
        <v>52</v>
      </c>
      <c r="C4550" s="39" t="s">
        <v>83</v>
      </c>
      <c r="D4550" s="62" t="str">
        <f t="shared" si="620"/>
        <v>BODYPUMP и CX WORX52Грифы SMARTBAR</v>
      </c>
      <c r="E4550" s="15">
        <f>B4550</f>
        <v>52</v>
      </c>
      <c r="F4550" s="42">
        <v>60</v>
      </c>
      <c r="G4550" s="182" t="s">
        <v>13</v>
      </c>
      <c r="H4550" s="8" t="s">
        <v>7</v>
      </c>
      <c r="I4550" s="4" t="s">
        <v>11</v>
      </c>
      <c r="J4550" s="35" t="s">
        <v>11</v>
      </c>
    </row>
    <row r="4551" spans="1:10" x14ac:dyDescent="0.25">
      <c r="A4551" s="15" t="s">
        <v>58</v>
      </c>
      <c r="B4551" s="16">
        <f>B4550</f>
        <v>52</v>
      </c>
      <c r="C4551" s="39" t="s">
        <v>82</v>
      </c>
      <c r="D4551" s="62" t="str">
        <f t="shared" si="620"/>
        <v>BODYPUMP и CX WORX52Наборы весовых дисков (2 x 1 кг + 2 x 2,5 кг + 2 x 5 кг)</v>
      </c>
      <c r="E4551" s="15">
        <f>E4550</f>
        <v>52</v>
      </c>
      <c r="F4551" s="42">
        <v>60</v>
      </c>
      <c r="G4551" s="182"/>
      <c r="H4551" s="8" t="s">
        <v>8</v>
      </c>
      <c r="I4551" s="4" t="s">
        <v>7</v>
      </c>
      <c r="J4551" s="35" t="s">
        <v>10</v>
      </c>
    </row>
    <row r="4552" spans="1:10" x14ac:dyDescent="0.25">
      <c r="A4552" s="15" t="s">
        <v>58</v>
      </c>
      <c r="B4552" s="16">
        <f>B4550</f>
        <v>52</v>
      </c>
      <c r="C4552" s="15" t="s">
        <v>70</v>
      </c>
      <c r="D4552" s="62" t="str">
        <f t="shared" si="620"/>
        <v>BODYPUMP и CX WORX52Стойки</v>
      </c>
      <c r="E4552" s="15">
        <v>3</v>
      </c>
      <c r="F4552" s="42">
        <v>5</v>
      </c>
      <c r="G4552" s="182"/>
      <c r="H4552" s="8" t="s">
        <v>9</v>
      </c>
      <c r="I4552" s="4" t="s">
        <v>7</v>
      </c>
      <c r="J4552" s="35" t="s">
        <v>12</v>
      </c>
    </row>
    <row r="4553" spans="1:10" x14ac:dyDescent="0.25">
      <c r="A4553" s="15" t="s">
        <v>58</v>
      </c>
      <c r="B4553" s="16">
        <f>B4550</f>
        <v>52</v>
      </c>
      <c r="C4553" s="15" t="s">
        <v>71</v>
      </c>
      <c r="D4553" s="62" t="str">
        <f t="shared" si="620"/>
        <v>BODYPUMP и CX WORX52Дополнительные весовые диски 1 кг</v>
      </c>
      <c r="E4553" s="15">
        <f>B4553</f>
        <v>52</v>
      </c>
      <c r="F4553" s="42">
        <f>5*12</f>
        <v>60</v>
      </c>
      <c r="G4553" s="182"/>
      <c r="H4553" s="4" t="s">
        <v>10</v>
      </c>
      <c r="I4553" s="4" t="s">
        <v>11</v>
      </c>
      <c r="J4553" s="36" t="s">
        <v>10</v>
      </c>
    </row>
    <row r="4554" spans="1:10" x14ac:dyDescent="0.25">
      <c r="A4554" s="15" t="s">
        <v>58</v>
      </c>
      <c r="B4554" s="16">
        <f>B4550</f>
        <v>52</v>
      </c>
      <c r="C4554" s="15" t="s">
        <v>72</v>
      </c>
      <c r="D4554" s="62" t="str">
        <f t="shared" si="620"/>
        <v>BODYPUMP и CX WORX52Дополнительные весовые диски 2,5 кг</v>
      </c>
      <c r="E4554" s="15">
        <f t="shared" ref="E4554:E4559" si="627">B4554</f>
        <v>52</v>
      </c>
      <c r="F4554" s="42">
        <f t="shared" ref="F4554:F4559" si="628">F4553</f>
        <v>60</v>
      </c>
      <c r="G4554" s="182"/>
      <c r="H4554" s="9" t="s">
        <v>17</v>
      </c>
    </row>
    <row r="4555" spans="1:10" x14ac:dyDescent="0.25">
      <c r="A4555" s="15" t="s">
        <v>58</v>
      </c>
      <c r="B4555" s="16">
        <f>B4550</f>
        <v>52</v>
      </c>
      <c r="C4555" s="15" t="s">
        <v>74</v>
      </c>
      <c r="D4555" s="62" t="str">
        <f t="shared" si="620"/>
        <v>BODYPUMP и CX WORX52Весовые диски 3,7 кг</v>
      </c>
      <c r="E4555" s="15">
        <f t="shared" si="627"/>
        <v>52</v>
      </c>
      <c r="F4555" s="42">
        <f t="shared" si="628"/>
        <v>60</v>
      </c>
      <c r="G4555" s="182"/>
    </row>
    <row r="4556" spans="1:10" x14ac:dyDescent="0.25">
      <c r="A4556" s="15" t="s">
        <v>58</v>
      </c>
      <c r="B4556" s="16">
        <f>B4550</f>
        <v>52</v>
      </c>
      <c r="C4556" s="15" t="s">
        <v>73</v>
      </c>
      <c r="D4556" s="62" t="str">
        <f t="shared" si="620"/>
        <v>BODYPUMP и CX WORX52Дополнительные весовые диски 5 кг</v>
      </c>
      <c r="E4556" s="15">
        <f t="shared" si="627"/>
        <v>52</v>
      </c>
      <c r="F4556" s="42">
        <f t="shared" si="628"/>
        <v>60</v>
      </c>
      <c r="G4556" s="182"/>
    </row>
    <row r="4557" spans="1:10" x14ac:dyDescent="0.25">
      <c r="A4557" s="15" t="s">
        <v>58</v>
      </c>
      <c r="B4557" s="16">
        <f>B4550</f>
        <v>52</v>
      </c>
      <c r="C4557" s="15" t="s">
        <v>75</v>
      </c>
      <c r="D4557" s="62" t="str">
        <f t="shared" si="620"/>
        <v>BODYPUMP и CX WORX52Весовые диски 7,5 кг</v>
      </c>
      <c r="E4557" s="15">
        <f t="shared" si="627"/>
        <v>52</v>
      </c>
      <c r="F4557" s="42">
        <f t="shared" si="628"/>
        <v>60</v>
      </c>
      <c r="G4557" s="182"/>
    </row>
    <row r="4558" spans="1:10" x14ac:dyDescent="0.25">
      <c r="A4558" s="15" t="s">
        <v>58</v>
      </c>
      <c r="B4558" s="16">
        <f>B4550</f>
        <v>52</v>
      </c>
      <c r="C4558" s="15" t="s">
        <v>76</v>
      </c>
      <c r="D4558" s="62" t="str">
        <f t="shared" si="620"/>
        <v>BODYPUMP и CX WORX52Весовые диски 10 кг</v>
      </c>
      <c r="E4558" s="15">
        <f t="shared" si="627"/>
        <v>52</v>
      </c>
      <c r="F4558" s="42">
        <f t="shared" si="628"/>
        <v>60</v>
      </c>
      <c r="G4558" s="182"/>
    </row>
    <row r="4559" spans="1:10" x14ac:dyDescent="0.25">
      <c r="A4559" s="15" t="s">
        <v>58</v>
      </c>
      <c r="B4559" s="16">
        <f>B4550</f>
        <v>52</v>
      </c>
      <c r="C4559" s="40" t="s">
        <v>78</v>
      </c>
      <c r="D4559" s="62" t="str">
        <f t="shared" si="620"/>
        <v>BODYPUMP и CX WORX52Амортизаторы SMARTBAND</v>
      </c>
      <c r="E4559" s="15">
        <f t="shared" si="627"/>
        <v>52</v>
      </c>
      <c r="F4559" s="42">
        <f t="shared" si="628"/>
        <v>60</v>
      </c>
      <c r="G4559" s="112"/>
    </row>
    <row r="4560" spans="1:10" x14ac:dyDescent="0.25">
      <c r="A4560" s="15" t="s">
        <v>58</v>
      </c>
      <c r="B4560" s="16">
        <f>B4550</f>
        <v>52</v>
      </c>
      <c r="C4560" s="40" t="s">
        <v>79</v>
      </c>
      <c r="D4560" s="62" t="str">
        <f t="shared" si="620"/>
        <v>BODYPUMP и CX WORX52Амортизаторы SMARTBAND EXTREME</v>
      </c>
      <c r="E4560" s="15">
        <f>E4559*0.4</f>
        <v>20.8</v>
      </c>
      <c r="F4560" s="42">
        <v>20</v>
      </c>
      <c r="G4560" s="112"/>
    </row>
    <row r="4561" spans="1:10" x14ac:dyDescent="0.25">
      <c r="A4561" s="15" t="s">
        <v>58</v>
      </c>
      <c r="B4561" s="16">
        <f>B4550</f>
        <v>52</v>
      </c>
      <c r="C4561" s="40" t="s">
        <v>77</v>
      </c>
      <c r="D4561" s="62" t="str">
        <f t="shared" si="620"/>
        <v>BODYPUMP и CX WORX52Держатели Амортизаторов SMARTBAND RACK</v>
      </c>
      <c r="E4561" s="15">
        <v>8</v>
      </c>
      <c r="F4561" s="42">
        <v>8</v>
      </c>
      <c r="G4561" s="112"/>
    </row>
    <row r="4562" spans="1:10" x14ac:dyDescent="0.25">
      <c r="A4562" s="15" t="s">
        <v>58</v>
      </c>
      <c r="B4562" s="16">
        <f>B4550</f>
        <v>52</v>
      </c>
      <c r="C4562" s="39" t="s">
        <v>81</v>
      </c>
      <c r="D4562" s="62" t="str">
        <f t="shared" si="620"/>
        <v xml:space="preserve">BODYPUMP и CX WORX52Степперы SMARTSTEP (и 4 подставки) x 1 на человека </v>
      </c>
      <c r="E4562" s="15">
        <f>E4550</f>
        <v>52</v>
      </c>
      <c r="F4562" s="42">
        <f>F4550</f>
        <v>60</v>
      </c>
      <c r="G4562" s="112"/>
    </row>
    <row r="4563" spans="1:10" x14ac:dyDescent="0.25">
      <c r="A4563" s="15" t="s">
        <v>58</v>
      </c>
      <c r="B4563" s="16">
        <f>B4550</f>
        <v>52</v>
      </c>
      <c r="C4563" s="40" t="s">
        <v>80</v>
      </c>
      <c r="D4563" s="62" t="str">
        <f t="shared" si="620"/>
        <v>BODYPUMP и CX WORX52Коврики MBX MAT</v>
      </c>
      <c r="E4563" s="18">
        <f>E4562</f>
        <v>52</v>
      </c>
      <c r="F4563" s="90">
        <f>F4562</f>
        <v>60</v>
      </c>
      <c r="G4563" s="27" t="s">
        <v>5</v>
      </c>
      <c r="H4563" s="11"/>
      <c r="I4563" s="11"/>
    </row>
    <row r="4564" spans="1:10" x14ac:dyDescent="0.25">
      <c r="A4564" s="15" t="s">
        <v>58</v>
      </c>
      <c r="B4564" s="16">
        <f>B4550</f>
        <v>52</v>
      </c>
      <c r="C4564" s="40" t="s">
        <v>88</v>
      </c>
      <c r="D4564" s="62" t="str">
        <f t="shared" si="620"/>
        <v>BODYPUMP и CX WORX52Держатели ковриков MBX MAT RACK</v>
      </c>
      <c r="E4564" s="17">
        <v>1</v>
      </c>
      <c r="F4564" s="91">
        <v>2</v>
      </c>
      <c r="G4564" s="28" t="s">
        <v>5</v>
      </c>
      <c r="H4564" s="6"/>
      <c r="I4564" s="6"/>
      <c r="J4564" s="37"/>
    </row>
    <row r="4565" spans="1:10" x14ac:dyDescent="0.25">
      <c r="A4565" s="15" t="s">
        <v>58</v>
      </c>
      <c r="B4565" s="16">
        <v>53</v>
      </c>
      <c r="C4565" s="39" t="s">
        <v>83</v>
      </c>
      <c r="D4565" s="62" t="str">
        <f t="shared" ref="D4565:D4624" si="629">A4565&amp;B4565&amp;C4565</f>
        <v>BODYPUMP и CX WORX53Грифы SMARTBAR</v>
      </c>
      <c r="E4565" s="15">
        <f>B4565</f>
        <v>53</v>
      </c>
      <c r="F4565" s="42">
        <v>60</v>
      </c>
      <c r="G4565" s="182" t="s">
        <v>13</v>
      </c>
      <c r="H4565" s="8" t="s">
        <v>7</v>
      </c>
      <c r="I4565" s="4" t="s">
        <v>11</v>
      </c>
      <c r="J4565" s="35" t="s">
        <v>11</v>
      </c>
    </row>
    <row r="4566" spans="1:10" x14ac:dyDescent="0.25">
      <c r="A4566" s="15" t="s">
        <v>58</v>
      </c>
      <c r="B4566" s="16">
        <f>B4565</f>
        <v>53</v>
      </c>
      <c r="C4566" s="39" t="s">
        <v>82</v>
      </c>
      <c r="D4566" s="62" t="str">
        <f t="shared" si="629"/>
        <v>BODYPUMP и CX WORX53Наборы весовых дисков (2 x 1 кг + 2 x 2,5 кг + 2 x 5 кг)</v>
      </c>
      <c r="E4566" s="15">
        <f>E4565</f>
        <v>53</v>
      </c>
      <c r="F4566" s="42">
        <v>60</v>
      </c>
      <c r="G4566" s="182"/>
      <c r="H4566" s="8" t="s">
        <v>8</v>
      </c>
      <c r="I4566" s="4" t="s">
        <v>7</v>
      </c>
      <c r="J4566" s="35" t="s">
        <v>10</v>
      </c>
    </row>
    <row r="4567" spans="1:10" x14ac:dyDescent="0.25">
      <c r="A4567" s="15" t="s">
        <v>58</v>
      </c>
      <c r="B4567" s="16">
        <f>B4565</f>
        <v>53</v>
      </c>
      <c r="C4567" s="15" t="s">
        <v>70</v>
      </c>
      <c r="D4567" s="62" t="str">
        <f t="shared" si="629"/>
        <v>BODYPUMP и CX WORX53Стойки</v>
      </c>
      <c r="E4567" s="15">
        <v>3</v>
      </c>
      <c r="F4567" s="42">
        <v>5</v>
      </c>
      <c r="G4567" s="182"/>
      <c r="H4567" s="8" t="s">
        <v>9</v>
      </c>
      <c r="I4567" s="4" t="s">
        <v>7</v>
      </c>
      <c r="J4567" s="35" t="s">
        <v>12</v>
      </c>
    </row>
    <row r="4568" spans="1:10" x14ac:dyDescent="0.25">
      <c r="A4568" s="15" t="s">
        <v>58</v>
      </c>
      <c r="B4568" s="16">
        <f>B4565</f>
        <v>53</v>
      </c>
      <c r="C4568" s="15" t="s">
        <v>71</v>
      </c>
      <c r="D4568" s="62" t="str">
        <f t="shared" si="629"/>
        <v>BODYPUMP и CX WORX53Дополнительные весовые диски 1 кг</v>
      </c>
      <c r="E4568" s="15">
        <f>B4568</f>
        <v>53</v>
      </c>
      <c r="F4568" s="42">
        <f>5*12</f>
        <v>60</v>
      </c>
      <c r="G4568" s="182"/>
      <c r="H4568" s="4" t="s">
        <v>10</v>
      </c>
      <c r="I4568" s="4" t="s">
        <v>11</v>
      </c>
      <c r="J4568" s="36" t="s">
        <v>10</v>
      </c>
    </row>
    <row r="4569" spans="1:10" x14ac:dyDescent="0.25">
      <c r="A4569" s="15" t="s">
        <v>58</v>
      </c>
      <c r="B4569" s="16">
        <f>B4565</f>
        <v>53</v>
      </c>
      <c r="C4569" s="15" t="s">
        <v>72</v>
      </c>
      <c r="D4569" s="62" t="str">
        <f t="shared" si="629"/>
        <v>BODYPUMP и CX WORX53Дополнительные весовые диски 2,5 кг</v>
      </c>
      <c r="E4569" s="15">
        <f t="shared" ref="E4569:E4574" si="630">B4569</f>
        <v>53</v>
      </c>
      <c r="F4569" s="42">
        <f t="shared" ref="F4569:F4574" si="631">F4568</f>
        <v>60</v>
      </c>
      <c r="G4569" s="182"/>
      <c r="H4569" s="9" t="s">
        <v>17</v>
      </c>
    </row>
    <row r="4570" spans="1:10" x14ac:dyDescent="0.25">
      <c r="A4570" s="15" t="s">
        <v>58</v>
      </c>
      <c r="B4570" s="16">
        <f>B4565</f>
        <v>53</v>
      </c>
      <c r="C4570" s="15" t="s">
        <v>74</v>
      </c>
      <c r="D4570" s="62" t="str">
        <f t="shared" si="629"/>
        <v>BODYPUMP и CX WORX53Весовые диски 3,7 кг</v>
      </c>
      <c r="E4570" s="15">
        <f t="shared" si="630"/>
        <v>53</v>
      </c>
      <c r="F4570" s="42">
        <f t="shared" si="631"/>
        <v>60</v>
      </c>
      <c r="G4570" s="182"/>
    </row>
    <row r="4571" spans="1:10" x14ac:dyDescent="0.25">
      <c r="A4571" s="15" t="s">
        <v>58</v>
      </c>
      <c r="B4571" s="16">
        <f>B4565</f>
        <v>53</v>
      </c>
      <c r="C4571" s="15" t="s">
        <v>73</v>
      </c>
      <c r="D4571" s="62" t="str">
        <f t="shared" si="629"/>
        <v>BODYPUMP и CX WORX53Дополнительные весовые диски 5 кг</v>
      </c>
      <c r="E4571" s="15">
        <f t="shared" si="630"/>
        <v>53</v>
      </c>
      <c r="F4571" s="42">
        <f t="shared" si="631"/>
        <v>60</v>
      </c>
      <c r="G4571" s="182"/>
    </row>
    <row r="4572" spans="1:10" x14ac:dyDescent="0.25">
      <c r="A4572" s="15" t="s">
        <v>58</v>
      </c>
      <c r="B4572" s="16">
        <f>B4565</f>
        <v>53</v>
      </c>
      <c r="C4572" s="15" t="s">
        <v>75</v>
      </c>
      <c r="D4572" s="62" t="str">
        <f t="shared" si="629"/>
        <v>BODYPUMP и CX WORX53Весовые диски 7,5 кг</v>
      </c>
      <c r="E4572" s="15">
        <f t="shared" si="630"/>
        <v>53</v>
      </c>
      <c r="F4572" s="42">
        <f t="shared" si="631"/>
        <v>60</v>
      </c>
      <c r="G4572" s="182"/>
    </row>
    <row r="4573" spans="1:10" x14ac:dyDescent="0.25">
      <c r="A4573" s="15" t="s">
        <v>58</v>
      </c>
      <c r="B4573" s="16">
        <f>B4565</f>
        <v>53</v>
      </c>
      <c r="C4573" s="15" t="s">
        <v>76</v>
      </c>
      <c r="D4573" s="62" t="str">
        <f t="shared" si="629"/>
        <v>BODYPUMP и CX WORX53Весовые диски 10 кг</v>
      </c>
      <c r="E4573" s="15">
        <f t="shared" si="630"/>
        <v>53</v>
      </c>
      <c r="F4573" s="42">
        <f t="shared" si="631"/>
        <v>60</v>
      </c>
      <c r="G4573" s="182"/>
    </row>
    <row r="4574" spans="1:10" x14ac:dyDescent="0.25">
      <c r="A4574" s="15" t="s">
        <v>58</v>
      </c>
      <c r="B4574" s="16">
        <f>B4565</f>
        <v>53</v>
      </c>
      <c r="C4574" s="40" t="s">
        <v>78</v>
      </c>
      <c r="D4574" s="62" t="str">
        <f t="shared" si="629"/>
        <v>BODYPUMP и CX WORX53Амортизаторы SMARTBAND</v>
      </c>
      <c r="E4574" s="15">
        <f t="shared" si="630"/>
        <v>53</v>
      </c>
      <c r="F4574" s="42">
        <f t="shared" si="631"/>
        <v>60</v>
      </c>
      <c r="G4574" s="112"/>
    </row>
    <row r="4575" spans="1:10" x14ac:dyDescent="0.25">
      <c r="A4575" s="15" t="s">
        <v>58</v>
      </c>
      <c r="B4575" s="16">
        <f>B4565</f>
        <v>53</v>
      </c>
      <c r="C4575" s="40" t="s">
        <v>79</v>
      </c>
      <c r="D4575" s="62" t="str">
        <f t="shared" si="629"/>
        <v>BODYPUMP и CX WORX53Амортизаторы SMARTBAND EXTREME</v>
      </c>
      <c r="E4575" s="15">
        <f>E4574*0.4</f>
        <v>21.200000000000003</v>
      </c>
      <c r="F4575" s="42">
        <v>20</v>
      </c>
      <c r="G4575" s="112"/>
    </row>
    <row r="4576" spans="1:10" x14ac:dyDescent="0.25">
      <c r="A4576" s="15" t="s">
        <v>58</v>
      </c>
      <c r="B4576" s="16">
        <f>B4565</f>
        <v>53</v>
      </c>
      <c r="C4576" s="40" t="s">
        <v>77</v>
      </c>
      <c r="D4576" s="62" t="str">
        <f t="shared" si="629"/>
        <v>BODYPUMP и CX WORX53Держатели Амортизаторов SMARTBAND RACK</v>
      </c>
      <c r="E4576" s="15">
        <v>8</v>
      </c>
      <c r="F4576" s="42">
        <v>8</v>
      </c>
      <c r="G4576" s="112"/>
    </row>
    <row r="4577" spans="1:10" x14ac:dyDescent="0.25">
      <c r="A4577" s="15" t="s">
        <v>58</v>
      </c>
      <c r="B4577" s="16">
        <f>B4565</f>
        <v>53</v>
      </c>
      <c r="C4577" s="39" t="s">
        <v>81</v>
      </c>
      <c r="D4577" s="62" t="str">
        <f t="shared" si="629"/>
        <v xml:space="preserve">BODYPUMP и CX WORX53Степперы SMARTSTEP (и 4 подставки) x 1 на человека </v>
      </c>
      <c r="E4577" s="15">
        <f>E4565</f>
        <v>53</v>
      </c>
      <c r="F4577" s="42">
        <f>F4565</f>
        <v>60</v>
      </c>
      <c r="G4577" s="112"/>
    </row>
    <row r="4578" spans="1:10" x14ac:dyDescent="0.25">
      <c r="A4578" s="15" t="s">
        <v>58</v>
      </c>
      <c r="B4578" s="16">
        <f>B4565</f>
        <v>53</v>
      </c>
      <c r="C4578" s="40" t="s">
        <v>80</v>
      </c>
      <c r="D4578" s="62" t="str">
        <f t="shared" si="629"/>
        <v>BODYPUMP и CX WORX53Коврики MBX MAT</v>
      </c>
      <c r="E4578" s="18">
        <f>E4577</f>
        <v>53</v>
      </c>
      <c r="F4578" s="90">
        <f>F4577</f>
        <v>60</v>
      </c>
      <c r="G4578" s="27" t="s">
        <v>5</v>
      </c>
      <c r="H4578" s="11"/>
      <c r="I4578" s="11"/>
    </row>
    <row r="4579" spans="1:10" x14ac:dyDescent="0.25">
      <c r="A4579" s="15" t="s">
        <v>58</v>
      </c>
      <c r="B4579" s="16">
        <f>B4565</f>
        <v>53</v>
      </c>
      <c r="C4579" s="40" t="s">
        <v>88</v>
      </c>
      <c r="D4579" s="62" t="str">
        <f t="shared" si="629"/>
        <v>BODYPUMP и CX WORX53Держатели ковриков MBX MAT RACK</v>
      </c>
      <c r="E4579" s="17">
        <v>1</v>
      </c>
      <c r="F4579" s="91">
        <v>2</v>
      </c>
      <c r="G4579" s="28" t="s">
        <v>5</v>
      </c>
      <c r="H4579" s="6"/>
      <c r="I4579" s="6"/>
      <c r="J4579" s="37"/>
    </row>
    <row r="4580" spans="1:10" x14ac:dyDescent="0.25">
      <c r="A4580" s="15" t="s">
        <v>58</v>
      </c>
      <c r="B4580" s="16">
        <v>54</v>
      </c>
      <c r="C4580" s="39" t="s">
        <v>83</v>
      </c>
      <c r="D4580" s="62" t="str">
        <f t="shared" si="629"/>
        <v>BODYPUMP и CX WORX54Грифы SMARTBAR</v>
      </c>
      <c r="E4580" s="15">
        <f>B4580</f>
        <v>54</v>
      </c>
      <c r="F4580" s="42">
        <v>60</v>
      </c>
      <c r="G4580" s="182" t="s">
        <v>13</v>
      </c>
      <c r="H4580" s="8" t="s">
        <v>7</v>
      </c>
      <c r="I4580" s="4" t="s">
        <v>11</v>
      </c>
      <c r="J4580" s="35" t="s">
        <v>11</v>
      </c>
    </row>
    <row r="4581" spans="1:10" x14ac:dyDescent="0.25">
      <c r="A4581" s="15" t="s">
        <v>58</v>
      </c>
      <c r="B4581" s="16">
        <f>B4580</f>
        <v>54</v>
      </c>
      <c r="C4581" s="39" t="s">
        <v>82</v>
      </c>
      <c r="D4581" s="62" t="str">
        <f t="shared" si="629"/>
        <v>BODYPUMP и CX WORX54Наборы весовых дисков (2 x 1 кг + 2 x 2,5 кг + 2 x 5 кг)</v>
      </c>
      <c r="E4581" s="15">
        <f>E4580</f>
        <v>54</v>
      </c>
      <c r="F4581" s="42">
        <v>60</v>
      </c>
      <c r="G4581" s="182"/>
      <c r="H4581" s="8" t="s">
        <v>8</v>
      </c>
      <c r="I4581" s="4" t="s">
        <v>7</v>
      </c>
      <c r="J4581" s="35" t="s">
        <v>10</v>
      </c>
    </row>
    <row r="4582" spans="1:10" x14ac:dyDescent="0.25">
      <c r="A4582" s="15" t="s">
        <v>58</v>
      </c>
      <c r="B4582" s="16">
        <f>B4580</f>
        <v>54</v>
      </c>
      <c r="C4582" s="15" t="s">
        <v>70</v>
      </c>
      <c r="D4582" s="62" t="str">
        <f t="shared" si="629"/>
        <v>BODYPUMP и CX WORX54Стойки</v>
      </c>
      <c r="E4582" s="15">
        <v>3</v>
      </c>
      <c r="F4582" s="42">
        <v>5</v>
      </c>
      <c r="G4582" s="182"/>
      <c r="H4582" s="8" t="s">
        <v>9</v>
      </c>
      <c r="I4582" s="4" t="s">
        <v>7</v>
      </c>
      <c r="J4582" s="35" t="s">
        <v>12</v>
      </c>
    </row>
    <row r="4583" spans="1:10" x14ac:dyDescent="0.25">
      <c r="A4583" s="15" t="s">
        <v>58</v>
      </c>
      <c r="B4583" s="16">
        <f>B4580</f>
        <v>54</v>
      </c>
      <c r="C4583" s="15" t="s">
        <v>71</v>
      </c>
      <c r="D4583" s="62" t="str">
        <f t="shared" si="629"/>
        <v>BODYPUMP и CX WORX54Дополнительные весовые диски 1 кг</v>
      </c>
      <c r="E4583" s="15">
        <f>B4583</f>
        <v>54</v>
      </c>
      <c r="F4583" s="42">
        <f>5*12</f>
        <v>60</v>
      </c>
      <c r="G4583" s="182"/>
      <c r="H4583" s="4" t="s">
        <v>10</v>
      </c>
      <c r="I4583" s="4" t="s">
        <v>11</v>
      </c>
      <c r="J4583" s="36" t="s">
        <v>10</v>
      </c>
    </row>
    <row r="4584" spans="1:10" x14ac:dyDescent="0.25">
      <c r="A4584" s="15" t="s">
        <v>58</v>
      </c>
      <c r="B4584" s="16">
        <f>B4580</f>
        <v>54</v>
      </c>
      <c r="C4584" s="15" t="s">
        <v>72</v>
      </c>
      <c r="D4584" s="62" t="str">
        <f t="shared" si="629"/>
        <v>BODYPUMP и CX WORX54Дополнительные весовые диски 2,5 кг</v>
      </c>
      <c r="E4584" s="15">
        <f t="shared" ref="E4584:E4589" si="632">B4584</f>
        <v>54</v>
      </c>
      <c r="F4584" s="42">
        <f t="shared" ref="F4584:F4589" si="633">F4583</f>
        <v>60</v>
      </c>
      <c r="G4584" s="182"/>
      <c r="H4584" s="9" t="s">
        <v>17</v>
      </c>
    </row>
    <row r="4585" spans="1:10" x14ac:dyDescent="0.25">
      <c r="A4585" s="15" t="s">
        <v>58</v>
      </c>
      <c r="B4585" s="16">
        <f>B4580</f>
        <v>54</v>
      </c>
      <c r="C4585" s="15" t="s">
        <v>74</v>
      </c>
      <c r="D4585" s="62" t="str">
        <f t="shared" si="629"/>
        <v>BODYPUMP и CX WORX54Весовые диски 3,7 кг</v>
      </c>
      <c r="E4585" s="15">
        <f t="shared" si="632"/>
        <v>54</v>
      </c>
      <c r="F4585" s="42">
        <f t="shared" si="633"/>
        <v>60</v>
      </c>
      <c r="G4585" s="182"/>
    </row>
    <row r="4586" spans="1:10" x14ac:dyDescent="0.25">
      <c r="A4586" s="15" t="s">
        <v>58</v>
      </c>
      <c r="B4586" s="16">
        <f>B4580</f>
        <v>54</v>
      </c>
      <c r="C4586" s="15" t="s">
        <v>73</v>
      </c>
      <c r="D4586" s="62" t="str">
        <f t="shared" si="629"/>
        <v>BODYPUMP и CX WORX54Дополнительные весовые диски 5 кг</v>
      </c>
      <c r="E4586" s="15">
        <f t="shared" si="632"/>
        <v>54</v>
      </c>
      <c r="F4586" s="42">
        <f t="shared" si="633"/>
        <v>60</v>
      </c>
      <c r="G4586" s="182"/>
    </row>
    <row r="4587" spans="1:10" x14ac:dyDescent="0.25">
      <c r="A4587" s="15" t="s">
        <v>58</v>
      </c>
      <c r="B4587" s="16">
        <f>B4580</f>
        <v>54</v>
      </c>
      <c r="C4587" s="15" t="s">
        <v>75</v>
      </c>
      <c r="D4587" s="62" t="str">
        <f t="shared" si="629"/>
        <v>BODYPUMP и CX WORX54Весовые диски 7,5 кг</v>
      </c>
      <c r="E4587" s="15">
        <f t="shared" si="632"/>
        <v>54</v>
      </c>
      <c r="F4587" s="42">
        <f t="shared" si="633"/>
        <v>60</v>
      </c>
      <c r="G4587" s="182"/>
    </row>
    <row r="4588" spans="1:10" x14ac:dyDescent="0.25">
      <c r="A4588" s="15" t="s">
        <v>58</v>
      </c>
      <c r="B4588" s="16">
        <f>B4580</f>
        <v>54</v>
      </c>
      <c r="C4588" s="15" t="s">
        <v>76</v>
      </c>
      <c r="D4588" s="62" t="str">
        <f t="shared" si="629"/>
        <v>BODYPUMP и CX WORX54Весовые диски 10 кг</v>
      </c>
      <c r="E4588" s="15">
        <f t="shared" si="632"/>
        <v>54</v>
      </c>
      <c r="F4588" s="42">
        <f t="shared" si="633"/>
        <v>60</v>
      </c>
      <c r="G4588" s="182"/>
    </row>
    <row r="4589" spans="1:10" x14ac:dyDescent="0.25">
      <c r="A4589" s="15" t="s">
        <v>58</v>
      </c>
      <c r="B4589" s="16">
        <f>B4580</f>
        <v>54</v>
      </c>
      <c r="C4589" s="40" t="s">
        <v>78</v>
      </c>
      <c r="D4589" s="62" t="str">
        <f t="shared" si="629"/>
        <v>BODYPUMP и CX WORX54Амортизаторы SMARTBAND</v>
      </c>
      <c r="E4589" s="15">
        <f t="shared" si="632"/>
        <v>54</v>
      </c>
      <c r="F4589" s="42">
        <f t="shared" si="633"/>
        <v>60</v>
      </c>
      <c r="G4589" s="112"/>
    </row>
    <row r="4590" spans="1:10" x14ac:dyDescent="0.25">
      <c r="A4590" s="15" t="s">
        <v>58</v>
      </c>
      <c r="B4590" s="16">
        <f>B4580</f>
        <v>54</v>
      </c>
      <c r="C4590" s="40" t="s">
        <v>79</v>
      </c>
      <c r="D4590" s="62" t="str">
        <f t="shared" si="629"/>
        <v>BODYPUMP и CX WORX54Амортизаторы SMARTBAND EXTREME</v>
      </c>
      <c r="E4590" s="15">
        <f>E4589*0.4</f>
        <v>21.6</v>
      </c>
      <c r="F4590" s="42">
        <v>20</v>
      </c>
      <c r="G4590" s="112"/>
    </row>
    <row r="4591" spans="1:10" x14ac:dyDescent="0.25">
      <c r="A4591" s="15" t="s">
        <v>58</v>
      </c>
      <c r="B4591" s="16">
        <f>B4580</f>
        <v>54</v>
      </c>
      <c r="C4591" s="40" t="s">
        <v>77</v>
      </c>
      <c r="D4591" s="62" t="str">
        <f t="shared" si="629"/>
        <v>BODYPUMP и CX WORX54Держатели Амортизаторов SMARTBAND RACK</v>
      </c>
      <c r="E4591" s="15">
        <v>8</v>
      </c>
      <c r="F4591" s="42">
        <v>8</v>
      </c>
      <c r="G4591" s="112"/>
    </row>
    <row r="4592" spans="1:10" x14ac:dyDescent="0.25">
      <c r="A4592" s="15" t="s">
        <v>58</v>
      </c>
      <c r="B4592" s="16">
        <f>B4580</f>
        <v>54</v>
      </c>
      <c r="C4592" s="39" t="s">
        <v>81</v>
      </c>
      <c r="D4592" s="62" t="str">
        <f t="shared" si="629"/>
        <v xml:space="preserve">BODYPUMP и CX WORX54Степперы SMARTSTEP (и 4 подставки) x 1 на человека </v>
      </c>
      <c r="E4592" s="15">
        <f>E4580</f>
        <v>54</v>
      </c>
      <c r="F4592" s="42">
        <f>F4580</f>
        <v>60</v>
      </c>
      <c r="G4592" s="112"/>
    </row>
    <row r="4593" spans="1:10" x14ac:dyDescent="0.25">
      <c r="A4593" s="15" t="s">
        <v>58</v>
      </c>
      <c r="B4593" s="16">
        <f>B4580</f>
        <v>54</v>
      </c>
      <c r="C4593" s="40" t="s">
        <v>80</v>
      </c>
      <c r="D4593" s="62" t="str">
        <f t="shared" si="629"/>
        <v>BODYPUMP и CX WORX54Коврики MBX MAT</v>
      </c>
      <c r="E4593" s="18">
        <f>E4592</f>
        <v>54</v>
      </c>
      <c r="F4593" s="90">
        <f>F4592</f>
        <v>60</v>
      </c>
      <c r="G4593" s="27" t="s">
        <v>5</v>
      </c>
      <c r="H4593" s="11"/>
      <c r="I4593" s="11"/>
    </row>
    <row r="4594" spans="1:10" x14ac:dyDescent="0.25">
      <c r="A4594" s="15" t="s">
        <v>58</v>
      </c>
      <c r="B4594" s="16">
        <f>B4580</f>
        <v>54</v>
      </c>
      <c r="C4594" s="40" t="s">
        <v>88</v>
      </c>
      <c r="D4594" s="62" t="str">
        <f t="shared" si="629"/>
        <v>BODYPUMP и CX WORX54Держатели ковриков MBX MAT RACK</v>
      </c>
      <c r="E4594" s="17">
        <v>1</v>
      </c>
      <c r="F4594" s="91">
        <v>2</v>
      </c>
      <c r="G4594" s="28" t="s">
        <v>5</v>
      </c>
      <c r="H4594" s="6"/>
      <c r="I4594" s="6"/>
      <c r="J4594" s="37"/>
    </row>
    <row r="4595" spans="1:10" x14ac:dyDescent="0.25">
      <c r="A4595" s="15" t="s">
        <v>58</v>
      </c>
      <c r="B4595" s="16">
        <v>55</v>
      </c>
      <c r="C4595" s="39" t="s">
        <v>83</v>
      </c>
      <c r="D4595" s="62" t="str">
        <f t="shared" si="629"/>
        <v>BODYPUMP и CX WORX55Грифы SMARTBAR</v>
      </c>
      <c r="E4595" s="15">
        <f>B4595</f>
        <v>55</v>
      </c>
      <c r="F4595" s="42">
        <v>60</v>
      </c>
      <c r="G4595" s="182" t="s">
        <v>13</v>
      </c>
      <c r="H4595" s="8" t="s">
        <v>7</v>
      </c>
      <c r="I4595" s="4" t="s">
        <v>11</v>
      </c>
      <c r="J4595" s="35" t="s">
        <v>11</v>
      </c>
    </row>
    <row r="4596" spans="1:10" x14ac:dyDescent="0.25">
      <c r="A4596" s="15" t="s">
        <v>58</v>
      </c>
      <c r="B4596" s="16">
        <f>B4595</f>
        <v>55</v>
      </c>
      <c r="C4596" s="39" t="s">
        <v>82</v>
      </c>
      <c r="D4596" s="62" t="str">
        <f t="shared" si="629"/>
        <v>BODYPUMP и CX WORX55Наборы весовых дисков (2 x 1 кг + 2 x 2,5 кг + 2 x 5 кг)</v>
      </c>
      <c r="E4596" s="15">
        <f>E4595</f>
        <v>55</v>
      </c>
      <c r="F4596" s="42">
        <v>60</v>
      </c>
      <c r="G4596" s="182"/>
      <c r="H4596" s="8" t="s">
        <v>8</v>
      </c>
      <c r="I4596" s="4" t="s">
        <v>7</v>
      </c>
      <c r="J4596" s="35" t="s">
        <v>10</v>
      </c>
    </row>
    <row r="4597" spans="1:10" x14ac:dyDescent="0.25">
      <c r="A4597" s="15" t="s">
        <v>58</v>
      </c>
      <c r="B4597" s="16">
        <f>B4595</f>
        <v>55</v>
      </c>
      <c r="C4597" s="15" t="s">
        <v>70</v>
      </c>
      <c r="D4597" s="62" t="str">
        <f t="shared" si="629"/>
        <v>BODYPUMP и CX WORX55Стойки</v>
      </c>
      <c r="E4597" s="15">
        <v>3</v>
      </c>
      <c r="F4597" s="42">
        <v>5</v>
      </c>
      <c r="G4597" s="182"/>
      <c r="H4597" s="8" t="s">
        <v>9</v>
      </c>
      <c r="I4597" s="4" t="s">
        <v>7</v>
      </c>
      <c r="J4597" s="35" t="s">
        <v>12</v>
      </c>
    </row>
    <row r="4598" spans="1:10" x14ac:dyDescent="0.25">
      <c r="A4598" s="15" t="s">
        <v>58</v>
      </c>
      <c r="B4598" s="16">
        <f>B4595</f>
        <v>55</v>
      </c>
      <c r="C4598" s="15" t="s">
        <v>71</v>
      </c>
      <c r="D4598" s="62" t="str">
        <f t="shared" si="629"/>
        <v>BODYPUMP и CX WORX55Дополнительные весовые диски 1 кг</v>
      </c>
      <c r="E4598" s="15">
        <f>B4598</f>
        <v>55</v>
      </c>
      <c r="F4598" s="42">
        <f>5*12</f>
        <v>60</v>
      </c>
      <c r="G4598" s="182"/>
      <c r="H4598" s="4" t="s">
        <v>10</v>
      </c>
      <c r="I4598" s="4" t="s">
        <v>11</v>
      </c>
      <c r="J4598" s="36" t="s">
        <v>10</v>
      </c>
    </row>
    <row r="4599" spans="1:10" x14ac:dyDescent="0.25">
      <c r="A4599" s="15" t="s">
        <v>58</v>
      </c>
      <c r="B4599" s="16">
        <f>B4595</f>
        <v>55</v>
      </c>
      <c r="C4599" s="15" t="s">
        <v>72</v>
      </c>
      <c r="D4599" s="62" t="str">
        <f t="shared" si="629"/>
        <v>BODYPUMP и CX WORX55Дополнительные весовые диски 2,5 кг</v>
      </c>
      <c r="E4599" s="15">
        <f t="shared" ref="E4599:E4604" si="634">B4599</f>
        <v>55</v>
      </c>
      <c r="F4599" s="42">
        <f t="shared" ref="F4599:F4604" si="635">F4598</f>
        <v>60</v>
      </c>
      <c r="G4599" s="182"/>
      <c r="H4599" s="9" t="s">
        <v>17</v>
      </c>
    </row>
    <row r="4600" spans="1:10" x14ac:dyDescent="0.25">
      <c r="A4600" s="15" t="s">
        <v>58</v>
      </c>
      <c r="B4600" s="16">
        <f>B4595</f>
        <v>55</v>
      </c>
      <c r="C4600" s="15" t="s">
        <v>74</v>
      </c>
      <c r="D4600" s="62" t="str">
        <f t="shared" si="629"/>
        <v>BODYPUMP и CX WORX55Весовые диски 3,7 кг</v>
      </c>
      <c r="E4600" s="15">
        <f t="shared" si="634"/>
        <v>55</v>
      </c>
      <c r="F4600" s="42">
        <f t="shared" si="635"/>
        <v>60</v>
      </c>
      <c r="G4600" s="182"/>
    </row>
    <row r="4601" spans="1:10" x14ac:dyDescent="0.25">
      <c r="A4601" s="15" t="s">
        <v>58</v>
      </c>
      <c r="B4601" s="16">
        <f>B4595</f>
        <v>55</v>
      </c>
      <c r="C4601" s="15" t="s">
        <v>73</v>
      </c>
      <c r="D4601" s="62" t="str">
        <f t="shared" si="629"/>
        <v>BODYPUMP и CX WORX55Дополнительные весовые диски 5 кг</v>
      </c>
      <c r="E4601" s="15">
        <f t="shared" si="634"/>
        <v>55</v>
      </c>
      <c r="F4601" s="42">
        <f t="shared" si="635"/>
        <v>60</v>
      </c>
      <c r="G4601" s="182"/>
    </row>
    <row r="4602" spans="1:10" x14ac:dyDescent="0.25">
      <c r="A4602" s="15" t="s">
        <v>58</v>
      </c>
      <c r="B4602" s="16">
        <f>B4595</f>
        <v>55</v>
      </c>
      <c r="C4602" s="15" t="s">
        <v>75</v>
      </c>
      <c r="D4602" s="62" t="str">
        <f t="shared" si="629"/>
        <v>BODYPUMP и CX WORX55Весовые диски 7,5 кг</v>
      </c>
      <c r="E4602" s="15">
        <f t="shared" si="634"/>
        <v>55</v>
      </c>
      <c r="F4602" s="42">
        <f t="shared" si="635"/>
        <v>60</v>
      </c>
      <c r="G4602" s="182"/>
    </row>
    <row r="4603" spans="1:10" x14ac:dyDescent="0.25">
      <c r="A4603" s="15" t="s">
        <v>58</v>
      </c>
      <c r="B4603" s="16">
        <f>B4595</f>
        <v>55</v>
      </c>
      <c r="C4603" s="15" t="s">
        <v>76</v>
      </c>
      <c r="D4603" s="62" t="str">
        <f t="shared" si="629"/>
        <v>BODYPUMP и CX WORX55Весовые диски 10 кг</v>
      </c>
      <c r="E4603" s="15">
        <f t="shared" si="634"/>
        <v>55</v>
      </c>
      <c r="F4603" s="42">
        <f t="shared" si="635"/>
        <v>60</v>
      </c>
      <c r="G4603" s="182"/>
    </row>
    <row r="4604" spans="1:10" x14ac:dyDescent="0.25">
      <c r="A4604" s="15" t="s">
        <v>58</v>
      </c>
      <c r="B4604" s="16">
        <f>B4595</f>
        <v>55</v>
      </c>
      <c r="C4604" s="40" t="s">
        <v>78</v>
      </c>
      <c r="D4604" s="62" t="str">
        <f t="shared" si="629"/>
        <v>BODYPUMP и CX WORX55Амортизаторы SMARTBAND</v>
      </c>
      <c r="E4604" s="15">
        <f t="shared" si="634"/>
        <v>55</v>
      </c>
      <c r="F4604" s="42">
        <f t="shared" si="635"/>
        <v>60</v>
      </c>
      <c r="G4604" s="112"/>
    </row>
    <row r="4605" spans="1:10" x14ac:dyDescent="0.25">
      <c r="A4605" s="15" t="s">
        <v>58</v>
      </c>
      <c r="B4605" s="16">
        <f>B4595</f>
        <v>55</v>
      </c>
      <c r="C4605" s="40" t="s">
        <v>79</v>
      </c>
      <c r="D4605" s="62" t="str">
        <f t="shared" si="629"/>
        <v>BODYPUMP и CX WORX55Амортизаторы SMARTBAND EXTREME</v>
      </c>
      <c r="E4605" s="15">
        <f>E4604*0.4</f>
        <v>22</v>
      </c>
      <c r="F4605" s="42">
        <v>20</v>
      </c>
      <c r="G4605" s="112"/>
    </row>
    <row r="4606" spans="1:10" x14ac:dyDescent="0.25">
      <c r="A4606" s="15" t="s">
        <v>58</v>
      </c>
      <c r="B4606" s="16">
        <f>B4595</f>
        <v>55</v>
      </c>
      <c r="C4606" s="40" t="s">
        <v>77</v>
      </c>
      <c r="D4606" s="62" t="str">
        <f t="shared" si="629"/>
        <v>BODYPUMP и CX WORX55Держатели Амортизаторов SMARTBAND RACK</v>
      </c>
      <c r="E4606" s="15">
        <v>8</v>
      </c>
      <c r="F4606" s="42">
        <v>8</v>
      </c>
      <c r="G4606" s="112"/>
    </row>
    <row r="4607" spans="1:10" x14ac:dyDescent="0.25">
      <c r="A4607" s="15" t="s">
        <v>58</v>
      </c>
      <c r="B4607" s="16">
        <f>B4595</f>
        <v>55</v>
      </c>
      <c r="C4607" s="39" t="s">
        <v>81</v>
      </c>
      <c r="D4607" s="62" t="str">
        <f t="shared" si="629"/>
        <v xml:space="preserve">BODYPUMP и CX WORX55Степперы SMARTSTEP (и 4 подставки) x 1 на человека </v>
      </c>
      <c r="E4607" s="15">
        <f>E4595</f>
        <v>55</v>
      </c>
      <c r="F4607" s="42">
        <f>F4595</f>
        <v>60</v>
      </c>
      <c r="G4607" s="112"/>
    </row>
    <row r="4608" spans="1:10" x14ac:dyDescent="0.25">
      <c r="A4608" s="15" t="s">
        <v>58</v>
      </c>
      <c r="B4608" s="16">
        <f>B4595</f>
        <v>55</v>
      </c>
      <c r="C4608" s="40" t="s">
        <v>80</v>
      </c>
      <c r="D4608" s="62" t="str">
        <f t="shared" si="629"/>
        <v>BODYPUMP и CX WORX55Коврики MBX MAT</v>
      </c>
      <c r="E4608" s="18">
        <f>E4607</f>
        <v>55</v>
      </c>
      <c r="F4608" s="90">
        <f>F4607</f>
        <v>60</v>
      </c>
      <c r="G4608" s="27" t="s">
        <v>5</v>
      </c>
      <c r="H4608" s="11"/>
      <c r="I4608" s="11"/>
    </row>
    <row r="4609" spans="1:10" x14ac:dyDescent="0.25">
      <c r="A4609" s="15" t="s">
        <v>58</v>
      </c>
      <c r="B4609" s="16">
        <f>B4595</f>
        <v>55</v>
      </c>
      <c r="C4609" s="40" t="s">
        <v>88</v>
      </c>
      <c r="D4609" s="62" t="str">
        <f t="shared" si="629"/>
        <v>BODYPUMP и CX WORX55Держатели ковриков MBX MAT RACK</v>
      </c>
      <c r="E4609" s="17">
        <v>1</v>
      </c>
      <c r="F4609" s="91">
        <v>2</v>
      </c>
      <c r="G4609" s="28" t="s">
        <v>5</v>
      </c>
      <c r="H4609" s="6"/>
      <c r="I4609" s="6"/>
      <c r="J4609" s="37"/>
    </row>
    <row r="4610" spans="1:10" x14ac:dyDescent="0.25">
      <c r="A4610" s="15" t="s">
        <v>58</v>
      </c>
      <c r="B4610" s="16">
        <v>56</v>
      </c>
      <c r="C4610" s="39" t="s">
        <v>83</v>
      </c>
      <c r="D4610" s="62" t="str">
        <f t="shared" si="629"/>
        <v>BODYPUMP и CX WORX56Грифы SMARTBAR</v>
      </c>
      <c r="E4610" s="15">
        <f>B4610</f>
        <v>56</v>
      </c>
      <c r="F4610" s="42">
        <v>60</v>
      </c>
      <c r="G4610" s="182" t="s">
        <v>13</v>
      </c>
      <c r="H4610" s="8" t="s">
        <v>7</v>
      </c>
      <c r="I4610" s="4" t="s">
        <v>11</v>
      </c>
      <c r="J4610" s="35" t="s">
        <v>11</v>
      </c>
    </row>
    <row r="4611" spans="1:10" x14ac:dyDescent="0.25">
      <c r="A4611" s="15" t="s">
        <v>58</v>
      </c>
      <c r="B4611" s="16">
        <f>B4610</f>
        <v>56</v>
      </c>
      <c r="C4611" s="39" t="s">
        <v>82</v>
      </c>
      <c r="D4611" s="62" t="str">
        <f t="shared" si="629"/>
        <v>BODYPUMP и CX WORX56Наборы весовых дисков (2 x 1 кг + 2 x 2,5 кг + 2 x 5 кг)</v>
      </c>
      <c r="E4611" s="15">
        <f>E4610</f>
        <v>56</v>
      </c>
      <c r="F4611" s="42">
        <v>60</v>
      </c>
      <c r="G4611" s="182"/>
      <c r="H4611" s="8" t="s">
        <v>8</v>
      </c>
      <c r="I4611" s="4" t="s">
        <v>7</v>
      </c>
      <c r="J4611" s="35" t="s">
        <v>10</v>
      </c>
    </row>
    <row r="4612" spans="1:10" x14ac:dyDescent="0.25">
      <c r="A4612" s="15" t="s">
        <v>58</v>
      </c>
      <c r="B4612" s="16">
        <f>B4610</f>
        <v>56</v>
      </c>
      <c r="C4612" s="15" t="s">
        <v>70</v>
      </c>
      <c r="D4612" s="62" t="str">
        <f t="shared" si="629"/>
        <v>BODYPUMP и CX WORX56Стойки</v>
      </c>
      <c r="E4612" s="15">
        <v>3</v>
      </c>
      <c r="F4612" s="42">
        <v>5</v>
      </c>
      <c r="G4612" s="182"/>
      <c r="H4612" s="8" t="s">
        <v>9</v>
      </c>
      <c r="I4612" s="4" t="s">
        <v>7</v>
      </c>
      <c r="J4612" s="35" t="s">
        <v>12</v>
      </c>
    </row>
    <row r="4613" spans="1:10" x14ac:dyDescent="0.25">
      <c r="A4613" s="15" t="s">
        <v>58</v>
      </c>
      <c r="B4613" s="16">
        <f>B4610</f>
        <v>56</v>
      </c>
      <c r="C4613" s="15" t="s">
        <v>71</v>
      </c>
      <c r="D4613" s="62" t="str">
        <f t="shared" si="629"/>
        <v>BODYPUMP и CX WORX56Дополнительные весовые диски 1 кг</v>
      </c>
      <c r="E4613" s="15">
        <f>B4613</f>
        <v>56</v>
      </c>
      <c r="F4613" s="42">
        <f>5*12</f>
        <v>60</v>
      </c>
      <c r="G4613" s="182"/>
      <c r="H4613" s="4" t="s">
        <v>10</v>
      </c>
      <c r="I4613" s="4" t="s">
        <v>11</v>
      </c>
      <c r="J4613" s="36" t="s">
        <v>10</v>
      </c>
    </row>
    <row r="4614" spans="1:10" x14ac:dyDescent="0.25">
      <c r="A4614" s="15" t="s">
        <v>58</v>
      </c>
      <c r="B4614" s="16">
        <f>B4610</f>
        <v>56</v>
      </c>
      <c r="C4614" s="15" t="s">
        <v>72</v>
      </c>
      <c r="D4614" s="62" t="str">
        <f t="shared" si="629"/>
        <v>BODYPUMP и CX WORX56Дополнительные весовые диски 2,5 кг</v>
      </c>
      <c r="E4614" s="15">
        <f t="shared" ref="E4614:E4619" si="636">B4614</f>
        <v>56</v>
      </c>
      <c r="F4614" s="42">
        <f t="shared" ref="F4614:F4619" si="637">F4613</f>
        <v>60</v>
      </c>
      <c r="G4614" s="182"/>
      <c r="H4614" s="9" t="s">
        <v>17</v>
      </c>
    </row>
    <row r="4615" spans="1:10" x14ac:dyDescent="0.25">
      <c r="A4615" s="15" t="s">
        <v>58</v>
      </c>
      <c r="B4615" s="16">
        <f>B4610</f>
        <v>56</v>
      </c>
      <c r="C4615" s="15" t="s">
        <v>74</v>
      </c>
      <c r="D4615" s="62" t="str">
        <f t="shared" si="629"/>
        <v>BODYPUMP и CX WORX56Весовые диски 3,7 кг</v>
      </c>
      <c r="E4615" s="15">
        <f t="shared" si="636"/>
        <v>56</v>
      </c>
      <c r="F4615" s="42">
        <f t="shared" si="637"/>
        <v>60</v>
      </c>
      <c r="G4615" s="182"/>
    </row>
    <row r="4616" spans="1:10" x14ac:dyDescent="0.25">
      <c r="A4616" s="15" t="s">
        <v>58</v>
      </c>
      <c r="B4616" s="16">
        <f>B4610</f>
        <v>56</v>
      </c>
      <c r="C4616" s="15" t="s">
        <v>73</v>
      </c>
      <c r="D4616" s="62" t="str">
        <f t="shared" si="629"/>
        <v>BODYPUMP и CX WORX56Дополнительные весовые диски 5 кг</v>
      </c>
      <c r="E4616" s="15">
        <f t="shared" si="636"/>
        <v>56</v>
      </c>
      <c r="F4616" s="42">
        <f t="shared" si="637"/>
        <v>60</v>
      </c>
      <c r="G4616" s="182"/>
    </row>
    <row r="4617" spans="1:10" x14ac:dyDescent="0.25">
      <c r="A4617" s="15" t="s">
        <v>58</v>
      </c>
      <c r="B4617" s="16">
        <f>B4610</f>
        <v>56</v>
      </c>
      <c r="C4617" s="15" t="s">
        <v>75</v>
      </c>
      <c r="D4617" s="62" t="str">
        <f t="shared" si="629"/>
        <v>BODYPUMP и CX WORX56Весовые диски 7,5 кг</v>
      </c>
      <c r="E4617" s="15">
        <f t="shared" si="636"/>
        <v>56</v>
      </c>
      <c r="F4617" s="42">
        <f t="shared" si="637"/>
        <v>60</v>
      </c>
      <c r="G4617" s="182"/>
    </row>
    <row r="4618" spans="1:10" x14ac:dyDescent="0.25">
      <c r="A4618" s="15" t="s">
        <v>58</v>
      </c>
      <c r="B4618" s="16">
        <f>B4610</f>
        <v>56</v>
      </c>
      <c r="C4618" s="15" t="s">
        <v>76</v>
      </c>
      <c r="D4618" s="62" t="str">
        <f t="shared" si="629"/>
        <v>BODYPUMP и CX WORX56Весовые диски 10 кг</v>
      </c>
      <c r="E4618" s="15">
        <f t="shared" si="636"/>
        <v>56</v>
      </c>
      <c r="F4618" s="42">
        <f t="shared" si="637"/>
        <v>60</v>
      </c>
      <c r="G4618" s="182"/>
    </row>
    <row r="4619" spans="1:10" x14ac:dyDescent="0.25">
      <c r="A4619" s="15" t="s">
        <v>58</v>
      </c>
      <c r="B4619" s="16">
        <f>B4610</f>
        <v>56</v>
      </c>
      <c r="C4619" s="40" t="s">
        <v>78</v>
      </c>
      <c r="D4619" s="62" t="str">
        <f t="shared" si="629"/>
        <v>BODYPUMP и CX WORX56Амортизаторы SMARTBAND</v>
      </c>
      <c r="E4619" s="15">
        <f t="shared" si="636"/>
        <v>56</v>
      </c>
      <c r="F4619" s="42">
        <f t="shared" si="637"/>
        <v>60</v>
      </c>
      <c r="G4619" s="112"/>
    </row>
    <row r="4620" spans="1:10" x14ac:dyDescent="0.25">
      <c r="A4620" s="15" t="s">
        <v>58</v>
      </c>
      <c r="B4620" s="16">
        <f>B4610</f>
        <v>56</v>
      </c>
      <c r="C4620" s="40" t="s">
        <v>79</v>
      </c>
      <c r="D4620" s="62" t="str">
        <f t="shared" si="629"/>
        <v>BODYPUMP и CX WORX56Амортизаторы SMARTBAND EXTREME</v>
      </c>
      <c r="E4620" s="15">
        <f>E4619*0.4</f>
        <v>22.400000000000002</v>
      </c>
      <c r="F4620" s="42">
        <v>20</v>
      </c>
      <c r="G4620" s="112"/>
    </row>
    <row r="4621" spans="1:10" x14ac:dyDescent="0.25">
      <c r="A4621" s="15" t="s">
        <v>58</v>
      </c>
      <c r="B4621" s="16">
        <f>B4610</f>
        <v>56</v>
      </c>
      <c r="C4621" s="40" t="s">
        <v>77</v>
      </c>
      <c r="D4621" s="62" t="str">
        <f t="shared" si="629"/>
        <v>BODYPUMP и CX WORX56Держатели Амортизаторов SMARTBAND RACK</v>
      </c>
      <c r="E4621" s="15">
        <v>8</v>
      </c>
      <c r="F4621" s="42">
        <v>8</v>
      </c>
      <c r="G4621" s="112"/>
    </row>
    <row r="4622" spans="1:10" x14ac:dyDescent="0.25">
      <c r="A4622" s="15" t="s">
        <v>58</v>
      </c>
      <c r="B4622" s="16">
        <f>B4610</f>
        <v>56</v>
      </c>
      <c r="C4622" s="39" t="s">
        <v>81</v>
      </c>
      <c r="D4622" s="62" t="str">
        <f t="shared" si="629"/>
        <v xml:space="preserve">BODYPUMP и CX WORX56Степперы SMARTSTEP (и 4 подставки) x 1 на человека </v>
      </c>
      <c r="E4622" s="15">
        <f>E4610</f>
        <v>56</v>
      </c>
      <c r="F4622" s="42">
        <f>F4610</f>
        <v>60</v>
      </c>
      <c r="G4622" s="112"/>
    </row>
    <row r="4623" spans="1:10" x14ac:dyDescent="0.25">
      <c r="A4623" s="15" t="s">
        <v>58</v>
      </c>
      <c r="B4623" s="16">
        <f>B4610</f>
        <v>56</v>
      </c>
      <c r="C4623" s="40" t="s">
        <v>80</v>
      </c>
      <c r="D4623" s="62" t="str">
        <f t="shared" si="629"/>
        <v>BODYPUMP и CX WORX56Коврики MBX MAT</v>
      </c>
      <c r="E4623" s="18">
        <f>E4622</f>
        <v>56</v>
      </c>
      <c r="F4623" s="90">
        <f>F4622</f>
        <v>60</v>
      </c>
      <c r="G4623" s="27" t="s">
        <v>5</v>
      </c>
      <c r="H4623" s="11"/>
      <c r="I4623" s="11"/>
    </row>
    <row r="4624" spans="1:10" x14ac:dyDescent="0.25">
      <c r="A4624" s="15" t="s">
        <v>58</v>
      </c>
      <c r="B4624" s="16">
        <f>B4610</f>
        <v>56</v>
      </c>
      <c r="C4624" s="40" t="s">
        <v>88</v>
      </c>
      <c r="D4624" s="62" t="str">
        <f t="shared" si="629"/>
        <v>BODYPUMP и CX WORX56Держатели ковриков MBX MAT RACK</v>
      </c>
      <c r="E4624" s="17">
        <v>1</v>
      </c>
      <c r="F4624" s="91">
        <v>2</v>
      </c>
      <c r="G4624" s="28" t="s">
        <v>5</v>
      </c>
      <c r="H4624" s="6"/>
      <c r="I4624" s="6"/>
      <c r="J4624" s="37"/>
    </row>
    <row r="4625" spans="1:10" x14ac:dyDescent="0.25">
      <c r="A4625" s="15" t="s">
        <v>58</v>
      </c>
      <c r="B4625" s="16">
        <v>57</v>
      </c>
      <c r="C4625" s="39" t="s">
        <v>83</v>
      </c>
      <c r="D4625" s="62" t="str">
        <f t="shared" ref="D4625:D4684" si="638">A4625&amp;B4625&amp;C4625</f>
        <v>BODYPUMP и CX WORX57Грифы SMARTBAR</v>
      </c>
      <c r="E4625" s="15">
        <f>B4625</f>
        <v>57</v>
      </c>
      <c r="F4625" s="42">
        <v>60</v>
      </c>
      <c r="G4625" s="182" t="s">
        <v>13</v>
      </c>
      <c r="H4625" s="8" t="s">
        <v>7</v>
      </c>
      <c r="I4625" s="4" t="s">
        <v>11</v>
      </c>
      <c r="J4625" s="35" t="s">
        <v>11</v>
      </c>
    </row>
    <row r="4626" spans="1:10" x14ac:dyDescent="0.25">
      <c r="A4626" s="15" t="s">
        <v>58</v>
      </c>
      <c r="B4626" s="16">
        <f>B4625</f>
        <v>57</v>
      </c>
      <c r="C4626" s="39" t="s">
        <v>82</v>
      </c>
      <c r="D4626" s="62" t="str">
        <f t="shared" si="638"/>
        <v>BODYPUMP и CX WORX57Наборы весовых дисков (2 x 1 кг + 2 x 2,5 кг + 2 x 5 кг)</v>
      </c>
      <c r="E4626" s="15">
        <f>E4625</f>
        <v>57</v>
      </c>
      <c r="F4626" s="42">
        <v>60</v>
      </c>
      <c r="G4626" s="182"/>
      <c r="H4626" s="8" t="s">
        <v>8</v>
      </c>
      <c r="I4626" s="4" t="s">
        <v>7</v>
      </c>
      <c r="J4626" s="35" t="s">
        <v>10</v>
      </c>
    </row>
    <row r="4627" spans="1:10" x14ac:dyDescent="0.25">
      <c r="A4627" s="15" t="s">
        <v>58</v>
      </c>
      <c r="B4627" s="16">
        <f>B4625</f>
        <v>57</v>
      </c>
      <c r="C4627" s="15" t="s">
        <v>70</v>
      </c>
      <c r="D4627" s="62" t="str">
        <f t="shared" si="638"/>
        <v>BODYPUMP и CX WORX57Стойки</v>
      </c>
      <c r="E4627" s="15">
        <v>3</v>
      </c>
      <c r="F4627" s="42">
        <v>5</v>
      </c>
      <c r="G4627" s="182"/>
      <c r="H4627" s="8" t="s">
        <v>9</v>
      </c>
      <c r="I4627" s="4" t="s">
        <v>7</v>
      </c>
      <c r="J4627" s="35" t="s">
        <v>12</v>
      </c>
    </row>
    <row r="4628" spans="1:10" x14ac:dyDescent="0.25">
      <c r="A4628" s="15" t="s">
        <v>58</v>
      </c>
      <c r="B4628" s="16">
        <f>B4625</f>
        <v>57</v>
      </c>
      <c r="C4628" s="15" t="s">
        <v>71</v>
      </c>
      <c r="D4628" s="62" t="str">
        <f t="shared" si="638"/>
        <v>BODYPUMP и CX WORX57Дополнительные весовые диски 1 кг</v>
      </c>
      <c r="E4628" s="15">
        <f>B4628</f>
        <v>57</v>
      </c>
      <c r="F4628" s="42">
        <f>5*12</f>
        <v>60</v>
      </c>
      <c r="G4628" s="182"/>
      <c r="H4628" s="4" t="s">
        <v>10</v>
      </c>
      <c r="I4628" s="4" t="s">
        <v>11</v>
      </c>
      <c r="J4628" s="36" t="s">
        <v>10</v>
      </c>
    </row>
    <row r="4629" spans="1:10" x14ac:dyDescent="0.25">
      <c r="A4629" s="15" t="s">
        <v>58</v>
      </c>
      <c r="B4629" s="16">
        <f>B4625</f>
        <v>57</v>
      </c>
      <c r="C4629" s="15" t="s">
        <v>72</v>
      </c>
      <c r="D4629" s="62" t="str">
        <f t="shared" si="638"/>
        <v>BODYPUMP и CX WORX57Дополнительные весовые диски 2,5 кг</v>
      </c>
      <c r="E4629" s="15">
        <f t="shared" ref="E4629:E4634" si="639">B4629</f>
        <v>57</v>
      </c>
      <c r="F4629" s="42">
        <f t="shared" ref="F4629:F4634" si="640">F4628</f>
        <v>60</v>
      </c>
      <c r="G4629" s="182"/>
      <c r="H4629" s="9" t="s">
        <v>17</v>
      </c>
    </row>
    <row r="4630" spans="1:10" x14ac:dyDescent="0.25">
      <c r="A4630" s="15" t="s">
        <v>58</v>
      </c>
      <c r="B4630" s="16">
        <f>B4625</f>
        <v>57</v>
      </c>
      <c r="C4630" s="15" t="s">
        <v>74</v>
      </c>
      <c r="D4630" s="62" t="str">
        <f t="shared" si="638"/>
        <v>BODYPUMP и CX WORX57Весовые диски 3,7 кг</v>
      </c>
      <c r="E4630" s="15">
        <f t="shared" si="639"/>
        <v>57</v>
      </c>
      <c r="F4630" s="42">
        <f t="shared" si="640"/>
        <v>60</v>
      </c>
      <c r="G4630" s="182"/>
    </row>
    <row r="4631" spans="1:10" x14ac:dyDescent="0.25">
      <c r="A4631" s="15" t="s">
        <v>58</v>
      </c>
      <c r="B4631" s="16">
        <f>B4625</f>
        <v>57</v>
      </c>
      <c r="C4631" s="15" t="s">
        <v>73</v>
      </c>
      <c r="D4631" s="62" t="str">
        <f t="shared" si="638"/>
        <v>BODYPUMP и CX WORX57Дополнительные весовые диски 5 кг</v>
      </c>
      <c r="E4631" s="15">
        <f t="shared" si="639"/>
        <v>57</v>
      </c>
      <c r="F4631" s="42">
        <f t="shared" si="640"/>
        <v>60</v>
      </c>
      <c r="G4631" s="182"/>
    </row>
    <row r="4632" spans="1:10" x14ac:dyDescent="0.25">
      <c r="A4632" s="15" t="s">
        <v>58</v>
      </c>
      <c r="B4632" s="16">
        <f>B4625</f>
        <v>57</v>
      </c>
      <c r="C4632" s="15" t="s">
        <v>75</v>
      </c>
      <c r="D4632" s="62" t="str">
        <f t="shared" si="638"/>
        <v>BODYPUMP и CX WORX57Весовые диски 7,5 кг</v>
      </c>
      <c r="E4632" s="15">
        <f t="shared" si="639"/>
        <v>57</v>
      </c>
      <c r="F4632" s="42">
        <f t="shared" si="640"/>
        <v>60</v>
      </c>
      <c r="G4632" s="182"/>
    </row>
    <row r="4633" spans="1:10" x14ac:dyDescent="0.25">
      <c r="A4633" s="15" t="s">
        <v>58</v>
      </c>
      <c r="B4633" s="16">
        <f>B4625</f>
        <v>57</v>
      </c>
      <c r="C4633" s="15" t="s">
        <v>76</v>
      </c>
      <c r="D4633" s="62" t="str">
        <f t="shared" si="638"/>
        <v>BODYPUMP и CX WORX57Весовые диски 10 кг</v>
      </c>
      <c r="E4633" s="15">
        <f t="shared" si="639"/>
        <v>57</v>
      </c>
      <c r="F4633" s="42">
        <f t="shared" si="640"/>
        <v>60</v>
      </c>
      <c r="G4633" s="182"/>
    </row>
    <row r="4634" spans="1:10" x14ac:dyDescent="0.25">
      <c r="A4634" s="15" t="s">
        <v>58</v>
      </c>
      <c r="B4634" s="16">
        <f>B4625</f>
        <v>57</v>
      </c>
      <c r="C4634" s="40" t="s">
        <v>78</v>
      </c>
      <c r="D4634" s="62" t="str">
        <f t="shared" si="638"/>
        <v>BODYPUMP и CX WORX57Амортизаторы SMARTBAND</v>
      </c>
      <c r="E4634" s="15">
        <f t="shared" si="639"/>
        <v>57</v>
      </c>
      <c r="F4634" s="42">
        <f t="shared" si="640"/>
        <v>60</v>
      </c>
      <c r="G4634" s="112"/>
    </row>
    <row r="4635" spans="1:10" x14ac:dyDescent="0.25">
      <c r="A4635" s="15" t="s">
        <v>58</v>
      </c>
      <c r="B4635" s="16">
        <f>B4625</f>
        <v>57</v>
      </c>
      <c r="C4635" s="40" t="s">
        <v>79</v>
      </c>
      <c r="D4635" s="62" t="str">
        <f t="shared" si="638"/>
        <v>BODYPUMP и CX WORX57Амортизаторы SMARTBAND EXTREME</v>
      </c>
      <c r="E4635" s="15">
        <f>E4634*0.4</f>
        <v>22.8</v>
      </c>
      <c r="F4635" s="42">
        <v>20</v>
      </c>
      <c r="G4635" s="112"/>
    </row>
    <row r="4636" spans="1:10" x14ac:dyDescent="0.25">
      <c r="A4636" s="15" t="s">
        <v>58</v>
      </c>
      <c r="B4636" s="16">
        <f>B4625</f>
        <v>57</v>
      </c>
      <c r="C4636" s="40" t="s">
        <v>77</v>
      </c>
      <c r="D4636" s="62" t="str">
        <f t="shared" si="638"/>
        <v>BODYPUMP и CX WORX57Держатели Амортизаторов SMARTBAND RACK</v>
      </c>
      <c r="E4636" s="15">
        <v>8</v>
      </c>
      <c r="F4636" s="42">
        <v>8</v>
      </c>
      <c r="G4636" s="112"/>
    </row>
    <row r="4637" spans="1:10" x14ac:dyDescent="0.25">
      <c r="A4637" s="15" t="s">
        <v>58</v>
      </c>
      <c r="B4637" s="16">
        <f>B4625</f>
        <v>57</v>
      </c>
      <c r="C4637" s="39" t="s">
        <v>81</v>
      </c>
      <c r="D4637" s="62" t="str">
        <f t="shared" si="638"/>
        <v xml:space="preserve">BODYPUMP и CX WORX57Степперы SMARTSTEP (и 4 подставки) x 1 на человека </v>
      </c>
      <c r="E4637" s="15">
        <f>E4625</f>
        <v>57</v>
      </c>
      <c r="F4637" s="42">
        <f>F4625</f>
        <v>60</v>
      </c>
      <c r="G4637" s="112"/>
    </row>
    <row r="4638" spans="1:10" x14ac:dyDescent="0.25">
      <c r="A4638" s="15" t="s">
        <v>58</v>
      </c>
      <c r="B4638" s="16">
        <f>B4625</f>
        <v>57</v>
      </c>
      <c r="C4638" s="40" t="s">
        <v>80</v>
      </c>
      <c r="D4638" s="62" t="str">
        <f t="shared" si="638"/>
        <v>BODYPUMP и CX WORX57Коврики MBX MAT</v>
      </c>
      <c r="E4638" s="18">
        <f>E4637</f>
        <v>57</v>
      </c>
      <c r="F4638" s="90">
        <f>F4637</f>
        <v>60</v>
      </c>
      <c r="G4638" s="27" t="s">
        <v>5</v>
      </c>
      <c r="H4638" s="11"/>
      <c r="I4638" s="11"/>
    </row>
    <row r="4639" spans="1:10" x14ac:dyDescent="0.25">
      <c r="A4639" s="15" t="s">
        <v>58</v>
      </c>
      <c r="B4639" s="16">
        <f>B4625</f>
        <v>57</v>
      </c>
      <c r="C4639" s="40" t="s">
        <v>88</v>
      </c>
      <c r="D4639" s="62" t="str">
        <f t="shared" si="638"/>
        <v>BODYPUMP и CX WORX57Держатели ковриков MBX MAT RACK</v>
      </c>
      <c r="E4639" s="17">
        <v>1</v>
      </c>
      <c r="F4639" s="91">
        <v>2</v>
      </c>
      <c r="G4639" s="28" t="s">
        <v>5</v>
      </c>
      <c r="H4639" s="6"/>
      <c r="I4639" s="6"/>
      <c r="J4639" s="37"/>
    </row>
    <row r="4640" spans="1:10" x14ac:dyDescent="0.25">
      <c r="A4640" s="15" t="s">
        <v>58</v>
      </c>
      <c r="B4640" s="16">
        <v>58</v>
      </c>
      <c r="C4640" s="39" t="s">
        <v>83</v>
      </c>
      <c r="D4640" s="62" t="str">
        <f t="shared" si="638"/>
        <v>BODYPUMP и CX WORX58Грифы SMARTBAR</v>
      </c>
      <c r="E4640" s="15">
        <f>B4640</f>
        <v>58</v>
      </c>
      <c r="F4640" s="42">
        <v>60</v>
      </c>
      <c r="G4640" s="182" t="s">
        <v>13</v>
      </c>
      <c r="H4640" s="8" t="s">
        <v>7</v>
      </c>
      <c r="I4640" s="4" t="s">
        <v>11</v>
      </c>
      <c r="J4640" s="35" t="s">
        <v>11</v>
      </c>
    </row>
    <row r="4641" spans="1:10" x14ac:dyDescent="0.25">
      <c r="A4641" s="15" t="s">
        <v>58</v>
      </c>
      <c r="B4641" s="16">
        <f>B4640</f>
        <v>58</v>
      </c>
      <c r="C4641" s="39" t="s">
        <v>82</v>
      </c>
      <c r="D4641" s="62" t="str">
        <f t="shared" si="638"/>
        <v>BODYPUMP и CX WORX58Наборы весовых дисков (2 x 1 кг + 2 x 2,5 кг + 2 x 5 кг)</v>
      </c>
      <c r="E4641" s="15">
        <f>E4640</f>
        <v>58</v>
      </c>
      <c r="F4641" s="42">
        <v>60</v>
      </c>
      <c r="G4641" s="182"/>
      <c r="H4641" s="8" t="s">
        <v>8</v>
      </c>
      <c r="I4641" s="4" t="s">
        <v>7</v>
      </c>
      <c r="J4641" s="35" t="s">
        <v>10</v>
      </c>
    </row>
    <row r="4642" spans="1:10" x14ac:dyDescent="0.25">
      <c r="A4642" s="15" t="s">
        <v>58</v>
      </c>
      <c r="B4642" s="16">
        <f>B4640</f>
        <v>58</v>
      </c>
      <c r="C4642" s="15" t="s">
        <v>70</v>
      </c>
      <c r="D4642" s="62" t="str">
        <f t="shared" si="638"/>
        <v>BODYPUMP и CX WORX58Стойки</v>
      </c>
      <c r="E4642" s="15">
        <v>3</v>
      </c>
      <c r="F4642" s="42">
        <v>5</v>
      </c>
      <c r="G4642" s="182"/>
      <c r="H4642" s="8" t="s">
        <v>9</v>
      </c>
      <c r="I4642" s="4" t="s">
        <v>7</v>
      </c>
      <c r="J4642" s="35" t="s">
        <v>12</v>
      </c>
    </row>
    <row r="4643" spans="1:10" x14ac:dyDescent="0.25">
      <c r="A4643" s="15" t="s">
        <v>58</v>
      </c>
      <c r="B4643" s="16">
        <f>B4640</f>
        <v>58</v>
      </c>
      <c r="C4643" s="15" t="s">
        <v>71</v>
      </c>
      <c r="D4643" s="62" t="str">
        <f t="shared" si="638"/>
        <v>BODYPUMP и CX WORX58Дополнительные весовые диски 1 кг</v>
      </c>
      <c r="E4643" s="15">
        <f>B4643</f>
        <v>58</v>
      </c>
      <c r="F4643" s="42">
        <f>5*12</f>
        <v>60</v>
      </c>
      <c r="G4643" s="182"/>
      <c r="H4643" s="4" t="s">
        <v>10</v>
      </c>
      <c r="I4643" s="4" t="s">
        <v>11</v>
      </c>
      <c r="J4643" s="36" t="s">
        <v>10</v>
      </c>
    </row>
    <row r="4644" spans="1:10" x14ac:dyDescent="0.25">
      <c r="A4644" s="15" t="s">
        <v>58</v>
      </c>
      <c r="B4644" s="16">
        <f>B4640</f>
        <v>58</v>
      </c>
      <c r="C4644" s="15" t="s">
        <v>72</v>
      </c>
      <c r="D4644" s="62" t="str">
        <f t="shared" si="638"/>
        <v>BODYPUMP и CX WORX58Дополнительные весовые диски 2,5 кг</v>
      </c>
      <c r="E4644" s="15">
        <f t="shared" ref="E4644:E4649" si="641">B4644</f>
        <v>58</v>
      </c>
      <c r="F4644" s="42">
        <f t="shared" ref="F4644:F4649" si="642">F4643</f>
        <v>60</v>
      </c>
      <c r="G4644" s="182"/>
      <c r="H4644" s="9" t="s">
        <v>17</v>
      </c>
    </row>
    <row r="4645" spans="1:10" x14ac:dyDescent="0.25">
      <c r="A4645" s="15" t="s">
        <v>58</v>
      </c>
      <c r="B4645" s="16">
        <f>B4640</f>
        <v>58</v>
      </c>
      <c r="C4645" s="15" t="s">
        <v>74</v>
      </c>
      <c r="D4645" s="62" t="str">
        <f t="shared" si="638"/>
        <v>BODYPUMP и CX WORX58Весовые диски 3,7 кг</v>
      </c>
      <c r="E4645" s="15">
        <f t="shared" si="641"/>
        <v>58</v>
      </c>
      <c r="F4645" s="42">
        <f t="shared" si="642"/>
        <v>60</v>
      </c>
      <c r="G4645" s="182"/>
    </row>
    <row r="4646" spans="1:10" x14ac:dyDescent="0.25">
      <c r="A4646" s="15" t="s">
        <v>58</v>
      </c>
      <c r="B4646" s="16">
        <f>B4640</f>
        <v>58</v>
      </c>
      <c r="C4646" s="15" t="s">
        <v>73</v>
      </c>
      <c r="D4646" s="62" t="str">
        <f t="shared" si="638"/>
        <v>BODYPUMP и CX WORX58Дополнительные весовые диски 5 кг</v>
      </c>
      <c r="E4646" s="15">
        <f t="shared" si="641"/>
        <v>58</v>
      </c>
      <c r="F4646" s="42">
        <f t="shared" si="642"/>
        <v>60</v>
      </c>
      <c r="G4646" s="182"/>
    </row>
    <row r="4647" spans="1:10" x14ac:dyDescent="0.25">
      <c r="A4647" s="15" t="s">
        <v>58</v>
      </c>
      <c r="B4647" s="16">
        <f>B4640</f>
        <v>58</v>
      </c>
      <c r="C4647" s="15" t="s">
        <v>75</v>
      </c>
      <c r="D4647" s="62" t="str">
        <f t="shared" si="638"/>
        <v>BODYPUMP и CX WORX58Весовые диски 7,5 кг</v>
      </c>
      <c r="E4647" s="15">
        <f t="shared" si="641"/>
        <v>58</v>
      </c>
      <c r="F4647" s="42">
        <f t="shared" si="642"/>
        <v>60</v>
      </c>
      <c r="G4647" s="182"/>
    </row>
    <row r="4648" spans="1:10" x14ac:dyDescent="0.25">
      <c r="A4648" s="15" t="s">
        <v>58</v>
      </c>
      <c r="B4648" s="16">
        <f>B4640</f>
        <v>58</v>
      </c>
      <c r="C4648" s="15" t="s">
        <v>76</v>
      </c>
      <c r="D4648" s="62" t="str">
        <f t="shared" si="638"/>
        <v>BODYPUMP и CX WORX58Весовые диски 10 кг</v>
      </c>
      <c r="E4648" s="15">
        <f t="shared" si="641"/>
        <v>58</v>
      </c>
      <c r="F4648" s="42">
        <f t="shared" si="642"/>
        <v>60</v>
      </c>
      <c r="G4648" s="182"/>
    </row>
    <row r="4649" spans="1:10" x14ac:dyDescent="0.25">
      <c r="A4649" s="15" t="s">
        <v>58</v>
      </c>
      <c r="B4649" s="16">
        <f>B4640</f>
        <v>58</v>
      </c>
      <c r="C4649" s="40" t="s">
        <v>78</v>
      </c>
      <c r="D4649" s="62" t="str">
        <f t="shared" si="638"/>
        <v>BODYPUMP и CX WORX58Амортизаторы SMARTBAND</v>
      </c>
      <c r="E4649" s="15">
        <f t="shared" si="641"/>
        <v>58</v>
      </c>
      <c r="F4649" s="42">
        <f t="shared" si="642"/>
        <v>60</v>
      </c>
      <c r="G4649" s="112"/>
    </row>
    <row r="4650" spans="1:10" x14ac:dyDescent="0.25">
      <c r="A4650" s="15" t="s">
        <v>58</v>
      </c>
      <c r="B4650" s="16">
        <f>B4640</f>
        <v>58</v>
      </c>
      <c r="C4650" s="40" t="s">
        <v>79</v>
      </c>
      <c r="D4650" s="62" t="str">
        <f t="shared" si="638"/>
        <v>BODYPUMP и CX WORX58Амортизаторы SMARTBAND EXTREME</v>
      </c>
      <c r="E4650" s="15">
        <v>22</v>
      </c>
      <c r="F4650" s="42">
        <v>20</v>
      </c>
      <c r="G4650" s="112"/>
    </row>
    <row r="4651" spans="1:10" x14ac:dyDescent="0.25">
      <c r="A4651" s="15" t="s">
        <v>58</v>
      </c>
      <c r="B4651" s="16">
        <f>B4640</f>
        <v>58</v>
      </c>
      <c r="C4651" s="40" t="s">
        <v>77</v>
      </c>
      <c r="D4651" s="62" t="str">
        <f t="shared" si="638"/>
        <v>BODYPUMP и CX WORX58Держатели Амортизаторов SMARTBAND RACK</v>
      </c>
      <c r="E4651" s="15">
        <v>8</v>
      </c>
      <c r="F4651" s="42">
        <v>8</v>
      </c>
      <c r="G4651" s="112"/>
    </row>
    <row r="4652" spans="1:10" x14ac:dyDescent="0.25">
      <c r="A4652" s="15" t="s">
        <v>58</v>
      </c>
      <c r="B4652" s="16">
        <f>B4640</f>
        <v>58</v>
      </c>
      <c r="C4652" s="39" t="s">
        <v>81</v>
      </c>
      <c r="D4652" s="62" t="str">
        <f t="shared" si="638"/>
        <v xml:space="preserve">BODYPUMP и CX WORX58Степперы SMARTSTEP (и 4 подставки) x 1 на человека </v>
      </c>
      <c r="E4652" s="15">
        <f>E4640</f>
        <v>58</v>
      </c>
      <c r="F4652" s="42">
        <f>F4640</f>
        <v>60</v>
      </c>
      <c r="G4652" s="112"/>
    </row>
    <row r="4653" spans="1:10" x14ac:dyDescent="0.25">
      <c r="A4653" s="15" t="s">
        <v>58</v>
      </c>
      <c r="B4653" s="16">
        <f>B4640</f>
        <v>58</v>
      </c>
      <c r="C4653" s="40" t="s">
        <v>80</v>
      </c>
      <c r="D4653" s="62" t="str">
        <f t="shared" si="638"/>
        <v>BODYPUMP и CX WORX58Коврики MBX MAT</v>
      </c>
      <c r="E4653" s="18">
        <f>E4652</f>
        <v>58</v>
      </c>
      <c r="F4653" s="90">
        <f>F4652</f>
        <v>60</v>
      </c>
      <c r="G4653" s="27" t="s">
        <v>5</v>
      </c>
      <c r="H4653" s="11"/>
      <c r="I4653" s="11"/>
    </row>
    <row r="4654" spans="1:10" x14ac:dyDescent="0.25">
      <c r="A4654" s="15" t="s">
        <v>58</v>
      </c>
      <c r="B4654" s="16">
        <f>B4640</f>
        <v>58</v>
      </c>
      <c r="C4654" s="40" t="s">
        <v>88</v>
      </c>
      <c r="D4654" s="62" t="str">
        <f t="shared" si="638"/>
        <v>BODYPUMP и CX WORX58Держатели ковриков MBX MAT RACK</v>
      </c>
      <c r="E4654" s="17">
        <v>1</v>
      </c>
      <c r="F4654" s="91">
        <v>2</v>
      </c>
      <c r="G4654" s="28" t="s">
        <v>5</v>
      </c>
      <c r="H4654" s="6"/>
      <c r="I4654" s="6"/>
      <c r="J4654" s="37"/>
    </row>
    <row r="4655" spans="1:10" x14ac:dyDescent="0.25">
      <c r="A4655" s="15" t="s">
        <v>58</v>
      </c>
      <c r="B4655" s="16">
        <v>59</v>
      </c>
      <c r="C4655" s="39" t="s">
        <v>83</v>
      </c>
      <c r="D4655" s="62" t="str">
        <f t="shared" si="638"/>
        <v>BODYPUMP и CX WORX59Грифы SMARTBAR</v>
      </c>
      <c r="E4655" s="15">
        <f>B4655</f>
        <v>59</v>
      </c>
      <c r="F4655" s="42">
        <v>60</v>
      </c>
      <c r="G4655" s="182" t="s">
        <v>13</v>
      </c>
      <c r="H4655" s="8" t="s">
        <v>7</v>
      </c>
      <c r="I4655" s="4" t="s">
        <v>11</v>
      </c>
      <c r="J4655" s="35" t="s">
        <v>11</v>
      </c>
    </row>
    <row r="4656" spans="1:10" x14ac:dyDescent="0.25">
      <c r="A4656" s="15" t="s">
        <v>58</v>
      </c>
      <c r="B4656" s="16">
        <f>B4655</f>
        <v>59</v>
      </c>
      <c r="C4656" s="39" t="s">
        <v>82</v>
      </c>
      <c r="D4656" s="62" t="str">
        <f t="shared" si="638"/>
        <v>BODYPUMP и CX WORX59Наборы весовых дисков (2 x 1 кг + 2 x 2,5 кг + 2 x 5 кг)</v>
      </c>
      <c r="E4656" s="15">
        <f>E4655</f>
        <v>59</v>
      </c>
      <c r="F4656" s="42">
        <v>60</v>
      </c>
      <c r="G4656" s="182"/>
      <c r="H4656" s="8" t="s">
        <v>8</v>
      </c>
      <c r="I4656" s="4" t="s">
        <v>7</v>
      </c>
      <c r="J4656" s="35" t="s">
        <v>10</v>
      </c>
    </row>
    <row r="4657" spans="1:10" x14ac:dyDescent="0.25">
      <c r="A4657" s="15" t="s">
        <v>58</v>
      </c>
      <c r="B4657" s="16">
        <f>B4655</f>
        <v>59</v>
      </c>
      <c r="C4657" s="15" t="s">
        <v>70</v>
      </c>
      <c r="D4657" s="62" t="str">
        <f t="shared" si="638"/>
        <v>BODYPUMP и CX WORX59Стойки</v>
      </c>
      <c r="E4657" s="15">
        <v>3</v>
      </c>
      <c r="F4657" s="42">
        <v>5</v>
      </c>
      <c r="G4657" s="182"/>
      <c r="H4657" s="8" t="s">
        <v>9</v>
      </c>
      <c r="I4657" s="4" t="s">
        <v>7</v>
      </c>
      <c r="J4657" s="35" t="s">
        <v>12</v>
      </c>
    </row>
    <row r="4658" spans="1:10" x14ac:dyDescent="0.25">
      <c r="A4658" s="15" t="s">
        <v>58</v>
      </c>
      <c r="B4658" s="16">
        <f>B4655</f>
        <v>59</v>
      </c>
      <c r="C4658" s="15" t="s">
        <v>71</v>
      </c>
      <c r="D4658" s="62" t="str">
        <f t="shared" si="638"/>
        <v>BODYPUMP и CX WORX59Дополнительные весовые диски 1 кг</v>
      </c>
      <c r="E4658" s="15">
        <f>B4658</f>
        <v>59</v>
      </c>
      <c r="F4658" s="42">
        <f>5*12</f>
        <v>60</v>
      </c>
      <c r="G4658" s="182"/>
      <c r="H4658" s="4" t="s">
        <v>10</v>
      </c>
      <c r="I4658" s="4" t="s">
        <v>11</v>
      </c>
      <c r="J4658" s="36" t="s">
        <v>10</v>
      </c>
    </row>
    <row r="4659" spans="1:10" x14ac:dyDescent="0.25">
      <c r="A4659" s="15" t="s">
        <v>58</v>
      </c>
      <c r="B4659" s="16">
        <f>B4655</f>
        <v>59</v>
      </c>
      <c r="C4659" s="15" t="s">
        <v>72</v>
      </c>
      <c r="D4659" s="62" t="str">
        <f t="shared" si="638"/>
        <v>BODYPUMP и CX WORX59Дополнительные весовые диски 2,5 кг</v>
      </c>
      <c r="E4659" s="15">
        <f t="shared" ref="E4659:E4664" si="643">B4659</f>
        <v>59</v>
      </c>
      <c r="F4659" s="42">
        <f t="shared" ref="F4659:F4664" si="644">F4658</f>
        <v>60</v>
      </c>
      <c r="G4659" s="182"/>
      <c r="H4659" s="9" t="s">
        <v>17</v>
      </c>
    </row>
    <row r="4660" spans="1:10" x14ac:dyDescent="0.25">
      <c r="A4660" s="15" t="s">
        <v>58</v>
      </c>
      <c r="B4660" s="16">
        <f>B4655</f>
        <v>59</v>
      </c>
      <c r="C4660" s="15" t="s">
        <v>74</v>
      </c>
      <c r="D4660" s="62" t="str">
        <f t="shared" si="638"/>
        <v>BODYPUMP и CX WORX59Весовые диски 3,7 кг</v>
      </c>
      <c r="E4660" s="15">
        <f t="shared" si="643"/>
        <v>59</v>
      </c>
      <c r="F4660" s="42">
        <f t="shared" si="644"/>
        <v>60</v>
      </c>
      <c r="G4660" s="182"/>
    </row>
    <row r="4661" spans="1:10" x14ac:dyDescent="0.25">
      <c r="A4661" s="15" t="s">
        <v>58</v>
      </c>
      <c r="B4661" s="16">
        <f>B4655</f>
        <v>59</v>
      </c>
      <c r="C4661" s="15" t="s">
        <v>73</v>
      </c>
      <c r="D4661" s="62" t="str">
        <f t="shared" si="638"/>
        <v>BODYPUMP и CX WORX59Дополнительные весовые диски 5 кг</v>
      </c>
      <c r="E4661" s="15">
        <f t="shared" si="643"/>
        <v>59</v>
      </c>
      <c r="F4661" s="42">
        <f t="shared" si="644"/>
        <v>60</v>
      </c>
      <c r="G4661" s="182"/>
    </row>
    <row r="4662" spans="1:10" x14ac:dyDescent="0.25">
      <c r="A4662" s="15" t="s">
        <v>58</v>
      </c>
      <c r="B4662" s="16">
        <f>B4655</f>
        <v>59</v>
      </c>
      <c r="C4662" s="15" t="s">
        <v>75</v>
      </c>
      <c r="D4662" s="62" t="str">
        <f t="shared" si="638"/>
        <v>BODYPUMP и CX WORX59Весовые диски 7,5 кг</v>
      </c>
      <c r="E4662" s="15">
        <f t="shared" si="643"/>
        <v>59</v>
      </c>
      <c r="F4662" s="42">
        <f t="shared" si="644"/>
        <v>60</v>
      </c>
      <c r="G4662" s="182"/>
    </row>
    <row r="4663" spans="1:10" x14ac:dyDescent="0.25">
      <c r="A4663" s="15" t="s">
        <v>58</v>
      </c>
      <c r="B4663" s="16">
        <f>B4655</f>
        <v>59</v>
      </c>
      <c r="C4663" s="15" t="s">
        <v>76</v>
      </c>
      <c r="D4663" s="62" t="str">
        <f t="shared" si="638"/>
        <v>BODYPUMP и CX WORX59Весовые диски 10 кг</v>
      </c>
      <c r="E4663" s="15">
        <f t="shared" si="643"/>
        <v>59</v>
      </c>
      <c r="F4663" s="42">
        <f t="shared" si="644"/>
        <v>60</v>
      </c>
      <c r="G4663" s="182"/>
    </row>
    <row r="4664" spans="1:10" x14ac:dyDescent="0.25">
      <c r="A4664" s="15" t="s">
        <v>58</v>
      </c>
      <c r="B4664" s="16">
        <f>B4655</f>
        <v>59</v>
      </c>
      <c r="C4664" s="40" t="s">
        <v>78</v>
      </c>
      <c r="D4664" s="62" t="str">
        <f t="shared" si="638"/>
        <v>BODYPUMP и CX WORX59Амортизаторы SMARTBAND</v>
      </c>
      <c r="E4664" s="15">
        <f t="shared" si="643"/>
        <v>59</v>
      </c>
      <c r="F4664" s="42">
        <f t="shared" si="644"/>
        <v>60</v>
      </c>
      <c r="G4664" s="112"/>
    </row>
    <row r="4665" spans="1:10" x14ac:dyDescent="0.25">
      <c r="A4665" s="15" t="s">
        <v>58</v>
      </c>
      <c r="B4665" s="16">
        <f>B4655</f>
        <v>59</v>
      </c>
      <c r="C4665" s="40" t="s">
        <v>79</v>
      </c>
      <c r="D4665" s="62" t="str">
        <f t="shared" si="638"/>
        <v>BODYPUMP и CX WORX59Амортизаторы SMARTBAND EXTREME</v>
      </c>
      <c r="E4665" s="15">
        <f>E4664*0.4</f>
        <v>23.6</v>
      </c>
      <c r="F4665" s="42">
        <v>20</v>
      </c>
      <c r="G4665" s="112"/>
    </row>
    <row r="4666" spans="1:10" x14ac:dyDescent="0.25">
      <c r="A4666" s="15" t="s">
        <v>58</v>
      </c>
      <c r="B4666" s="16">
        <f>B4655</f>
        <v>59</v>
      </c>
      <c r="C4666" s="40" t="s">
        <v>77</v>
      </c>
      <c r="D4666" s="62" t="str">
        <f t="shared" si="638"/>
        <v>BODYPUMP и CX WORX59Держатели Амортизаторов SMARTBAND RACK</v>
      </c>
      <c r="E4666" s="15">
        <v>8</v>
      </c>
      <c r="F4666" s="42">
        <v>8</v>
      </c>
      <c r="G4666" s="112"/>
    </row>
    <row r="4667" spans="1:10" x14ac:dyDescent="0.25">
      <c r="A4667" s="15" t="s">
        <v>58</v>
      </c>
      <c r="B4667" s="16">
        <f>B4655</f>
        <v>59</v>
      </c>
      <c r="C4667" s="39" t="s">
        <v>81</v>
      </c>
      <c r="D4667" s="62" t="str">
        <f t="shared" si="638"/>
        <v xml:space="preserve">BODYPUMP и CX WORX59Степперы SMARTSTEP (и 4 подставки) x 1 на человека </v>
      </c>
      <c r="E4667" s="15">
        <f>E4655</f>
        <v>59</v>
      </c>
      <c r="F4667" s="42">
        <f>F4655</f>
        <v>60</v>
      </c>
      <c r="G4667" s="112"/>
    </row>
    <row r="4668" spans="1:10" x14ac:dyDescent="0.25">
      <c r="A4668" s="15" t="s">
        <v>58</v>
      </c>
      <c r="B4668" s="16">
        <f>B4655</f>
        <v>59</v>
      </c>
      <c r="C4668" s="40" t="s">
        <v>80</v>
      </c>
      <c r="D4668" s="62" t="str">
        <f t="shared" si="638"/>
        <v>BODYPUMP и CX WORX59Коврики MBX MAT</v>
      </c>
      <c r="E4668" s="18">
        <f>E4667</f>
        <v>59</v>
      </c>
      <c r="F4668" s="90">
        <f>F4667</f>
        <v>60</v>
      </c>
      <c r="G4668" s="27" t="s">
        <v>5</v>
      </c>
      <c r="H4668" s="11"/>
      <c r="I4668" s="11"/>
    </row>
    <row r="4669" spans="1:10" x14ac:dyDescent="0.25">
      <c r="A4669" s="15" t="s">
        <v>58</v>
      </c>
      <c r="B4669" s="16">
        <f>B4655</f>
        <v>59</v>
      </c>
      <c r="C4669" s="40" t="s">
        <v>88</v>
      </c>
      <c r="D4669" s="62" t="str">
        <f t="shared" si="638"/>
        <v>BODYPUMP и CX WORX59Держатели ковриков MBX MAT RACK</v>
      </c>
      <c r="E4669" s="17">
        <v>1</v>
      </c>
      <c r="F4669" s="91">
        <v>2</v>
      </c>
      <c r="G4669" s="28" t="s">
        <v>5</v>
      </c>
      <c r="H4669" s="6"/>
      <c r="I4669" s="6"/>
      <c r="J4669" s="37"/>
    </row>
    <row r="4670" spans="1:10" x14ac:dyDescent="0.25">
      <c r="A4670" s="15" t="s">
        <v>58</v>
      </c>
      <c r="B4670" s="16">
        <v>60</v>
      </c>
      <c r="C4670" s="39" t="s">
        <v>83</v>
      </c>
      <c r="D4670" s="62" t="str">
        <f t="shared" si="638"/>
        <v>BODYPUMP и CX WORX60Грифы SMARTBAR</v>
      </c>
      <c r="E4670" s="15">
        <f>B4670</f>
        <v>60</v>
      </c>
      <c r="F4670" s="42">
        <v>60</v>
      </c>
      <c r="G4670" s="182" t="s">
        <v>13</v>
      </c>
      <c r="H4670" s="8" t="s">
        <v>7</v>
      </c>
      <c r="I4670" s="4" t="s">
        <v>11</v>
      </c>
      <c r="J4670" s="35" t="s">
        <v>11</v>
      </c>
    </row>
    <row r="4671" spans="1:10" x14ac:dyDescent="0.25">
      <c r="A4671" s="15" t="s">
        <v>58</v>
      </c>
      <c r="B4671" s="16">
        <f>B4670</f>
        <v>60</v>
      </c>
      <c r="C4671" s="39" t="s">
        <v>82</v>
      </c>
      <c r="D4671" s="62" t="str">
        <f t="shared" si="638"/>
        <v>BODYPUMP и CX WORX60Наборы весовых дисков (2 x 1 кг + 2 x 2,5 кг + 2 x 5 кг)</v>
      </c>
      <c r="E4671" s="15">
        <f>E4670</f>
        <v>60</v>
      </c>
      <c r="F4671" s="42">
        <v>60</v>
      </c>
      <c r="G4671" s="182"/>
      <c r="H4671" s="8" t="s">
        <v>8</v>
      </c>
      <c r="I4671" s="4" t="s">
        <v>7</v>
      </c>
      <c r="J4671" s="35" t="s">
        <v>10</v>
      </c>
    </row>
    <row r="4672" spans="1:10" x14ac:dyDescent="0.25">
      <c r="A4672" s="15" t="s">
        <v>58</v>
      </c>
      <c r="B4672" s="16">
        <f>B4670</f>
        <v>60</v>
      </c>
      <c r="C4672" s="15" t="s">
        <v>70</v>
      </c>
      <c r="D4672" s="62" t="str">
        <f t="shared" si="638"/>
        <v>BODYPUMP и CX WORX60Стойки</v>
      </c>
      <c r="E4672" s="15">
        <v>3</v>
      </c>
      <c r="F4672" s="42">
        <v>5</v>
      </c>
      <c r="G4672" s="182"/>
      <c r="H4672" s="8" t="s">
        <v>9</v>
      </c>
      <c r="I4672" s="4" t="s">
        <v>7</v>
      </c>
      <c r="J4672" s="35" t="s">
        <v>12</v>
      </c>
    </row>
    <row r="4673" spans="1:10" x14ac:dyDescent="0.25">
      <c r="A4673" s="15" t="s">
        <v>58</v>
      </c>
      <c r="B4673" s="16">
        <f>B4670</f>
        <v>60</v>
      </c>
      <c r="C4673" s="15" t="s">
        <v>71</v>
      </c>
      <c r="D4673" s="62" t="str">
        <f t="shared" si="638"/>
        <v>BODYPUMP и CX WORX60Дополнительные весовые диски 1 кг</v>
      </c>
      <c r="E4673" s="15">
        <f>B4673</f>
        <v>60</v>
      </c>
      <c r="F4673" s="42">
        <f>5*12</f>
        <v>60</v>
      </c>
      <c r="G4673" s="182"/>
      <c r="H4673" s="4" t="s">
        <v>10</v>
      </c>
      <c r="I4673" s="4" t="s">
        <v>11</v>
      </c>
      <c r="J4673" s="36" t="s">
        <v>10</v>
      </c>
    </row>
    <row r="4674" spans="1:10" x14ac:dyDescent="0.25">
      <c r="A4674" s="15" t="s">
        <v>58</v>
      </c>
      <c r="B4674" s="16">
        <f>B4670</f>
        <v>60</v>
      </c>
      <c r="C4674" s="15" t="s">
        <v>72</v>
      </c>
      <c r="D4674" s="62" t="str">
        <f t="shared" si="638"/>
        <v>BODYPUMP и CX WORX60Дополнительные весовые диски 2,5 кг</v>
      </c>
      <c r="E4674" s="15">
        <f t="shared" ref="E4674:E4679" si="645">B4674</f>
        <v>60</v>
      </c>
      <c r="F4674" s="42">
        <f t="shared" ref="F4674:F4679" si="646">F4673</f>
        <v>60</v>
      </c>
      <c r="G4674" s="182"/>
      <c r="H4674" s="9" t="s">
        <v>17</v>
      </c>
    </row>
    <row r="4675" spans="1:10" x14ac:dyDescent="0.25">
      <c r="A4675" s="15" t="s">
        <v>58</v>
      </c>
      <c r="B4675" s="16">
        <f>B4670</f>
        <v>60</v>
      </c>
      <c r="C4675" s="15" t="s">
        <v>74</v>
      </c>
      <c r="D4675" s="62" t="str">
        <f t="shared" si="638"/>
        <v>BODYPUMP и CX WORX60Весовые диски 3,7 кг</v>
      </c>
      <c r="E4675" s="15">
        <f t="shared" si="645"/>
        <v>60</v>
      </c>
      <c r="F4675" s="42">
        <f t="shared" si="646"/>
        <v>60</v>
      </c>
      <c r="G4675" s="182"/>
    </row>
    <row r="4676" spans="1:10" x14ac:dyDescent="0.25">
      <c r="A4676" s="15" t="s">
        <v>58</v>
      </c>
      <c r="B4676" s="16">
        <f>B4670</f>
        <v>60</v>
      </c>
      <c r="C4676" s="15" t="s">
        <v>73</v>
      </c>
      <c r="D4676" s="62" t="str">
        <f t="shared" si="638"/>
        <v>BODYPUMP и CX WORX60Дополнительные весовые диски 5 кг</v>
      </c>
      <c r="E4676" s="15">
        <f t="shared" si="645"/>
        <v>60</v>
      </c>
      <c r="F4676" s="42">
        <f t="shared" si="646"/>
        <v>60</v>
      </c>
      <c r="G4676" s="182"/>
    </row>
    <row r="4677" spans="1:10" x14ac:dyDescent="0.25">
      <c r="A4677" s="15" t="s">
        <v>58</v>
      </c>
      <c r="B4677" s="16">
        <f>B4670</f>
        <v>60</v>
      </c>
      <c r="C4677" s="15" t="s">
        <v>75</v>
      </c>
      <c r="D4677" s="62" t="str">
        <f t="shared" si="638"/>
        <v>BODYPUMP и CX WORX60Весовые диски 7,5 кг</v>
      </c>
      <c r="E4677" s="15">
        <f t="shared" si="645"/>
        <v>60</v>
      </c>
      <c r="F4677" s="42">
        <f t="shared" si="646"/>
        <v>60</v>
      </c>
      <c r="G4677" s="182"/>
    </row>
    <row r="4678" spans="1:10" x14ac:dyDescent="0.25">
      <c r="A4678" s="15" t="s">
        <v>58</v>
      </c>
      <c r="B4678" s="16">
        <f>B4670</f>
        <v>60</v>
      </c>
      <c r="C4678" s="15" t="s">
        <v>76</v>
      </c>
      <c r="D4678" s="62" t="str">
        <f t="shared" si="638"/>
        <v>BODYPUMP и CX WORX60Весовые диски 10 кг</v>
      </c>
      <c r="E4678" s="15">
        <f t="shared" si="645"/>
        <v>60</v>
      </c>
      <c r="F4678" s="42">
        <f t="shared" si="646"/>
        <v>60</v>
      </c>
      <c r="G4678" s="182"/>
    </row>
    <row r="4679" spans="1:10" x14ac:dyDescent="0.25">
      <c r="A4679" s="15" t="s">
        <v>58</v>
      </c>
      <c r="B4679" s="16">
        <f>B4670</f>
        <v>60</v>
      </c>
      <c r="C4679" s="40" t="s">
        <v>78</v>
      </c>
      <c r="D4679" s="62" t="str">
        <f t="shared" si="638"/>
        <v>BODYPUMP и CX WORX60Амортизаторы SMARTBAND</v>
      </c>
      <c r="E4679" s="15">
        <f t="shared" si="645"/>
        <v>60</v>
      </c>
      <c r="F4679" s="42">
        <f t="shared" si="646"/>
        <v>60</v>
      </c>
      <c r="G4679" s="112"/>
    </row>
    <row r="4680" spans="1:10" x14ac:dyDescent="0.25">
      <c r="A4680" s="15" t="s">
        <v>58</v>
      </c>
      <c r="B4680" s="16">
        <f>B4670</f>
        <v>60</v>
      </c>
      <c r="C4680" s="40" t="s">
        <v>79</v>
      </c>
      <c r="D4680" s="62" t="str">
        <f t="shared" si="638"/>
        <v>BODYPUMP и CX WORX60Амортизаторы SMARTBAND EXTREME</v>
      </c>
      <c r="E4680" s="15">
        <v>20</v>
      </c>
      <c r="F4680" s="42">
        <v>20</v>
      </c>
      <c r="G4680" s="112"/>
    </row>
    <row r="4681" spans="1:10" x14ac:dyDescent="0.25">
      <c r="A4681" s="15" t="s">
        <v>58</v>
      </c>
      <c r="B4681" s="16">
        <f>B4670</f>
        <v>60</v>
      </c>
      <c r="C4681" s="40" t="s">
        <v>77</v>
      </c>
      <c r="D4681" s="62" t="str">
        <f t="shared" si="638"/>
        <v>BODYPUMP и CX WORX60Держатели Амортизаторов SMARTBAND RACK</v>
      </c>
      <c r="E4681" s="15">
        <v>8</v>
      </c>
      <c r="F4681" s="42">
        <v>8</v>
      </c>
      <c r="G4681" s="112"/>
    </row>
    <row r="4682" spans="1:10" x14ac:dyDescent="0.25">
      <c r="A4682" s="15" t="s">
        <v>58</v>
      </c>
      <c r="B4682" s="16">
        <f>B4670</f>
        <v>60</v>
      </c>
      <c r="C4682" s="39" t="s">
        <v>81</v>
      </c>
      <c r="D4682" s="62" t="str">
        <f t="shared" si="638"/>
        <v xml:space="preserve">BODYPUMP и CX WORX60Степперы SMARTSTEP (и 4 подставки) x 1 на человека </v>
      </c>
      <c r="E4682" s="15">
        <f>E4670</f>
        <v>60</v>
      </c>
      <c r="F4682" s="42">
        <f>F4670</f>
        <v>60</v>
      </c>
      <c r="G4682" s="112"/>
    </row>
    <row r="4683" spans="1:10" x14ac:dyDescent="0.25">
      <c r="A4683" s="15" t="s">
        <v>58</v>
      </c>
      <c r="B4683" s="16">
        <f>B4670</f>
        <v>60</v>
      </c>
      <c r="C4683" s="40" t="s">
        <v>80</v>
      </c>
      <c r="D4683" s="62" t="str">
        <f t="shared" si="638"/>
        <v>BODYPUMP и CX WORX60Коврики MBX MAT</v>
      </c>
      <c r="E4683" s="18">
        <f>E4682</f>
        <v>60</v>
      </c>
      <c r="F4683" s="90">
        <f>F4682</f>
        <v>60</v>
      </c>
      <c r="G4683" s="27" t="s">
        <v>5</v>
      </c>
      <c r="H4683" s="11"/>
      <c r="I4683" s="11"/>
    </row>
    <row r="4684" spans="1:10" x14ac:dyDescent="0.25">
      <c r="A4684" s="15" t="s">
        <v>58</v>
      </c>
      <c r="B4684" s="16">
        <f>B4670</f>
        <v>60</v>
      </c>
      <c r="C4684" s="40" t="s">
        <v>88</v>
      </c>
      <c r="D4684" s="62" t="str">
        <f t="shared" si="638"/>
        <v>BODYPUMP и CX WORX60Держатели ковриков MBX MAT RACK</v>
      </c>
      <c r="E4684" s="17">
        <v>1</v>
      </c>
      <c r="F4684" s="91">
        <v>2</v>
      </c>
      <c r="G4684" s="28" t="s">
        <v>5</v>
      </c>
      <c r="H4684" s="6"/>
      <c r="I4684" s="6"/>
      <c r="J4684" s="37"/>
    </row>
  </sheetData>
  <mergeCells count="316">
    <mergeCell ref="G2605:G2613"/>
    <mergeCell ref="G2456:G2464"/>
    <mergeCell ref="G2471:G2479"/>
    <mergeCell ref="G2486:G2494"/>
    <mergeCell ref="G2500:G2509"/>
    <mergeCell ref="G2321:G2329"/>
    <mergeCell ref="G2336:G2344"/>
    <mergeCell ref="G2351:G2359"/>
    <mergeCell ref="G2366:G2374"/>
    <mergeCell ref="G2381:G2389"/>
    <mergeCell ref="G2396:G2404"/>
    <mergeCell ref="G2411:G2419"/>
    <mergeCell ref="G2426:G2434"/>
    <mergeCell ref="G2441:G2449"/>
    <mergeCell ref="G1706:G1711"/>
    <mergeCell ref="G1796:G1801"/>
    <mergeCell ref="G1715:G1720"/>
    <mergeCell ref="G1724:G1729"/>
    <mergeCell ref="G1733:G1738"/>
    <mergeCell ref="G1742:G1747"/>
    <mergeCell ref="G1751:G1756"/>
    <mergeCell ref="G1760:G1765"/>
    <mergeCell ref="G1769:G1774"/>
    <mergeCell ref="G1778:G1783"/>
    <mergeCell ref="G1787:G1792"/>
    <mergeCell ref="G1625:G1630"/>
    <mergeCell ref="G1634:G1639"/>
    <mergeCell ref="G1643:G1648"/>
    <mergeCell ref="G1652:G1657"/>
    <mergeCell ref="G1661:G1666"/>
    <mergeCell ref="G1670:G1675"/>
    <mergeCell ref="G1679:G1684"/>
    <mergeCell ref="G1688:G1693"/>
    <mergeCell ref="G1697:G1702"/>
    <mergeCell ref="G977:G985"/>
    <mergeCell ref="G989:G997"/>
    <mergeCell ref="G1001:G1009"/>
    <mergeCell ref="G1013:G1021"/>
    <mergeCell ref="G845:G853"/>
    <mergeCell ref="G857:G865"/>
    <mergeCell ref="G869:G877"/>
    <mergeCell ref="G881:G889"/>
    <mergeCell ref="G893:G901"/>
    <mergeCell ref="G905:G913"/>
    <mergeCell ref="G917:G925"/>
    <mergeCell ref="G929:G937"/>
    <mergeCell ref="H4:J4"/>
    <mergeCell ref="G77:G85"/>
    <mergeCell ref="G437:G445"/>
    <mergeCell ref="G5:G13"/>
    <mergeCell ref="G17:G25"/>
    <mergeCell ref="G29:G37"/>
    <mergeCell ref="G41:G49"/>
    <mergeCell ref="G545:G553"/>
    <mergeCell ref="G554:G562"/>
    <mergeCell ref="G53:G61"/>
    <mergeCell ref="G65:G73"/>
    <mergeCell ref="G149:G157"/>
    <mergeCell ref="G161:G169"/>
    <mergeCell ref="G173:G181"/>
    <mergeCell ref="G185:G193"/>
    <mergeCell ref="G89:G97"/>
    <mergeCell ref="G101:G109"/>
    <mergeCell ref="G113:G121"/>
    <mergeCell ref="G125:G133"/>
    <mergeCell ref="G137:G145"/>
    <mergeCell ref="G197:G205"/>
    <mergeCell ref="G209:G217"/>
    <mergeCell ref="G221:G229"/>
    <mergeCell ref="G527:G535"/>
    <mergeCell ref="G293:G301"/>
    <mergeCell ref="G305:G313"/>
    <mergeCell ref="G233:G241"/>
    <mergeCell ref="G245:G253"/>
    <mergeCell ref="G257:G265"/>
    <mergeCell ref="G269:G277"/>
    <mergeCell ref="G281:G289"/>
    <mergeCell ref="G455:G463"/>
    <mergeCell ref="G317:G325"/>
    <mergeCell ref="G329:G337"/>
    <mergeCell ref="G341:G349"/>
    <mergeCell ref="G353:G361"/>
    <mergeCell ref="G365:G373"/>
    <mergeCell ref="G377:G385"/>
    <mergeCell ref="G389:G397"/>
    <mergeCell ref="G401:G409"/>
    <mergeCell ref="G413:G421"/>
    <mergeCell ref="G425:G433"/>
    <mergeCell ref="G446:G454"/>
    <mergeCell ref="G464:G472"/>
    <mergeCell ref="G473:G481"/>
    <mergeCell ref="G482:G490"/>
    <mergeCell ref="G491:G499"/>
    <mergeCell ref="G500:G508"/>
    <mergeCell ref="G509:G517"/>
    <mergeCell ref="G821:G829"/>
    <mergeCell ref="G833:G841"/>
    <mergeCell ref="G644:G652"/>
    <mergeCell ref="G653:G661"/>
    <mergeCell ref="G662:G670"/>
    <mergeCell ref="G671:G679"/>
    <mergeCell ref="G518:G526"/>
    <mergeCell ref="G563:G571"/>
    <mergeCell ref="G572:G580"/>
    <mergeCell ref="G581:G589"/>
    <mergeCell ref="G590:G598"/>
    <mergeCell ref="G599:G607"/>
    <mergeCell ref="G608:G616"/>
    <mergeCell ref="G617:G625"/>
    <mergeCell ref="G626:G634"/>
    <mergeCell ref="G635:G643"/>
    <mergeCell ref="G680:G688"/>
    <mergeCell ref="G689:G697"/>
    <mergeCell ref="G1025:G1033"/>
    <mergeCell ref="G1037:G1045"/>
    <mergeCell ref="G1073:G1081"/>
    <mergeCell ref="G1085:G1093"/>
    <mergeCell ref="G1109:G1117"/>
    <mergeCell ref="G1097:G1105"/>
    <mergeCell ref="G1049:G1057"/>
    <mergeCell ref="G1061:G1069"/>
    <mergeCell ref="G536:G544"/>
    <mergeCell ref="G698:G706"/>
    <mergeCell ref="G707:G715"/>
    <mergeCell ref="G716:G724"/>
    <mergeCell ref="G725:G733"/>
    <mergeCell ref="G734:G742"/>
    <mergeCell ref="G743:G751"/>
    <mergeCell ref="G752:G760"/>
    <mergeCell ref="G773:G781"/>
    <mergeCell ref="G785:G793"/>
    <mergeCell ref="G797:G805"/>
    <mergeCell ref="G809:G817"/>
    <mergeCell ref="G761:G769"/>
    <mergeCell ref="G941:G949"/>
    <mergeCell ref="G953:G961"/>
    <mergeCell ref="G965:G973"/>
    <mergeCell ref="G1181:G1189"/>
    <mergeCell ref="G1193:G1198"/>
    <mergeCell ref="G1202:G1207"/>
    <mergeCell ref="G1211:G1216"/>
    <mergeCell ref="G1220:G1225"/>
    <mergeCell ref="G1121:G1129"/>
    <mergeCell ref="G1133:G1141"/>
    <mergeCell ref="G1145:G1153"/>
    <mergeCell ref="G1157:G1165"/>
    <mergeCell ref="G1169:G1177"/>
    <mergeCell ref="G1805:G1810"/>
    <mergeCell ref="G1814:G1819"/>
    <mergeCell ref="G1823:G1828"/>
    <mergeCell ref="G1832:G1837"/>
    <mergeCell ref="G1274:G1279"/>
    <mergeCell ref="G1283:G1288"/>
    <mergeCell ref="G1292:G1297"/>
    <mergeCell ref="G1229:G1234"/>
    <mergeCell ref="G1238:G1243"/>
    <mergeCell ref="G1247:G1252"/>
    <mergeCell ref="G1256:G1261"/>
    <mergeCell ref="G1265:G1270"/>
    <mergeCell ref="G1517:G1522"/>
    <mergeCell ref="G1526:G1531"/>
    <mergeCell ref="G1535:G1540"/>
    <mergeCell ref="G1544:G1549"/>
    <mergeCell ref="G1553:G1558"/>
    <mergeCell ref="G1562:G1567"/>
    <mergeCell ref="G1571:G1576"/>
    <mergeCell ref="G1580:G1585"/>
    <mergeCell ref="G1589:G1594"/>
    <mergeCell ref="G1598:G1603"/>
    <mergeCell ref="G1607:G1612"/>
    <mergeCell ref="G1616:G1621"/>
    <mergeCell ref="G2665:G2673"/>
    <mergeCell ref="G2861:G2869"/>
    <mergeCell ref="G2873:G2881"/>
    <mergeCell ref="G2885:G2893"/>
    <mergeCell ref="G2897:G2905"/>
    <mergeCell ref="G2909:G2917"/>
    <mergeCell ref="G2921:G2929"/>
    <mergeCell ref="G2933:G2941"/>
    <mergeCell ref="G2945:G2953"/>
    <mergeCell ref="G2957:G2965"/>
    <mergeCell ref="G2969:G2977"/>
    <mergeCell ref="G2981:G2989"/>
    <mergeCell ref="G2993:G3001"/>
    <mergeCell ref="G3005:G3013"/>
    <mergeCell ref="G3017:G3025"/>
    <mergeCell ref="G3029:G3037"/>
    <mergeCell ref="G3041:G3049"/>
    <mergeCell ref="G3053:G3061"/>
    <mergeCell ref="G3065:G3073"/>
    <mergeCell ref="G3077:G3085"/>
    <mergeCell ref="G3089:G3097"/>
    <mergeCell ref="G3101:G3109"/>
    <mergeCell ref="G3113:G3121"/>
    <mergeCell ref="G3125:G3133"/>
    <mergeCell ref="G3137:G3145"/>
    <mergeCell ref="G3149:G3157"/>
    <mergeCell ref="G3158:G3166"/>
    <mergeCell ref="G3167:G3175"/>
    <mergeCell ref="G3176:G3184"/>
    <mergeCell ref="G3185:G3193"/>
    <mergeCell ref="G3194:G3202"/>
    <mergeCell ref="G3203:G3211"/>
    <mergeCell ref="G3212:G3220"/>
    <mergeCell ref="G3221:G3229"/>
    <mergeCell ref="G3230:G3238"/>
    <mergeCell ref="G3239:G3247"/>
    <mergeCell ref="G3248:G3256"/>
    <mergeCell ref="G3257:G3265"/>
    <mergeCell ref="G3266:G3274"/>
    <mergeCell ref="G3275:G3283"/>
    <mergeCell ref="G3284:G3292"/>
    <mergeCell ref="G3293:G3301"/>
    <mergeCell ref="G3302:G3310"/>
    <mergeCell ref="G3311:G3319"/>
    <mergeCell ref="G3320:G3328"/>
    <mergeCell ref="G3329:G3337"/>
    <mergeCell ref="G3338:G3346"/>
    <mergeCell ref="G3347:G3355"/>
    <mergeCell ref="G3356:G3364"/>
    <mergeCell ref="G3365:G3373"/>
    <mergeCell ref="G3377:G3385"/>
    <mergeCell ref="G3389:G3397"/>
    <mergeCell ref="G3401:G3409"/>
    <mergeCell ref="G3413:G3421"/>
    <mergeCell ref="G3425:G3433"/>
    <mergeCell ref="G3437:G3445"/>
    <mergeCell ref="G3449:G3457"/>
    <mergeCell ref="G3461:G3469"/>
    <mergeCell ref="G3473:G3481"/>
    <mergeCell ref="G3485:G3493"/>
    <mergeCell ref="G3497:G3505"/>
    <mergeCell ref="G3509:G3517"/>
    <mergeCell ref="G3521:G3529"/>
    <mergeCell ref="G3533:G3541"/>
    <mergeCell ref="G3545:G3553"/>
    <mergeCell ref="G3557:G3565"/>
    <mergeCell ref="G3569:G3577"/>
    <mergeCell ref="G3581:G3589"/>
    <mergeCell ref="G3593:G3601"/>
    <mergeCell ref="G3605:G3613"/>
    <mergeCell ref="G3617:G3625"/>
    <mergeCell ref="G3629:G3637"/>
    <mergeCell ref="G3641:G3649"/>
    <mergeCell ref="G3653:G3658"/>
    <mergeCell ref="G3662:G3667"/>
    <mergeCell ref="G3671:G3676"/>
    <mergeCell ref="G3680:G3685"/>
    <mergeCell ref="G3689:G3694"/>
    <mergeCell ref="G3698:G3703"/>
    <mergeCell ref="G3707:G3712"/>
    <mergeCell ref="G3716:G3721"/>
    <mergeCell ref="G3725:G3730"/>
    <mergeCell ref="G3734:G3739"/>
    <mergeCell ref="G3743:G3748"/>
    <mergeCell ref="G3752:G3757"/>
    <mergeCell ref="G3761:G3766"/>
    <mergeCell ref="G3770:G3775"/>
    <mergeCell ref="G3779:G3784"/>
    <mergeCell ref="G3788:G3793"/>
    <mergeCell ref="G3797:G3802"/>
    <mergeCell ref="G3806:G3811"/>
    <mergeCell ref="G3815:G3820"/>
    <mergeCell ref="G3824:G3829"/>
    <mergeCell ref="G3833:G3838"/>
    <mergeCell ref="G3842:G3847"/>
    <mergeCell ref="G3851:G3856"/>
    <mergeCell ref="G3860:G3865"/>
    <mergeCell ref="G3869:G3874"/>
    <mergeCell ref="G3878:G3883"/>
    <mergeCell ref="G3887:G3892"/>
    <mergeCell ref="G3896:G3901"/>
    <mergeCell ref="G3905:G3910"/>
    <mergeCell ref="G3914:G3919"/>
    <mergeCell ref="G3923:G3928"/>
    <mergeCell ref="G3932:G3937"/>
    <mergeCell ref="G3941:G3946"/>
    <mergeCell ref="G3950:G3955"/>
    <mergeCell ref="G3959:G3964"/>
    <mergeCell ref="G3968:G3973"/>
    <mergeCell ref="G3977:G3982"/>
    <mergeCell ref="G3986:G3991"/>
    <mergeCell ref="G3995:G4000"/>
    <mergeCell ref="G4004:G4009"/>
    <mergeCell ref="G4013:G4018"/>
    <mergeCell ref="G4022:G4027"/>
    <mergeCell ref="G4031:G4036"/>
    <mergeCell ref="G4040:G4045"/>
    <mergeCell ref="G4325:G4333"/>
    <mergeCell ref="G4340:G4348"/>
    <mergeCell ref="G4370:G4378"/>
    <mergeCell ref="G4355:G4363"/>
    <mergeCell ref="G4385:G4393"/>
    <mergeCell ref="G4400:G4408"/>
    <mergeCell ref="G4415:G4423"/>
    <mergeCell ref="G4430:G4438"/>
    <mergeCell ref="G4049:G4054"/>
    <mergeCell ref="G4058:G4063"/>
    <mergeCell ref="G4067:G4072"/>
    <mergeCell ref="G4076:G4081"/>
    <mergeCell ref="G4580:G4588"/>
    <mergeCell ref="G4595:G4603"/>
    <mergeCell ref="G4610:G4618"/>
    <mergeCell ref="G4625:G4633"/>
    <mergeCell ref="G4640:G4648"/>
    <mergeCell ref="G4655:G4663"/>
    <mergeCell ref="G4670:G4678"/>
    <mergeCell ref="G4445:G4453"/>
    <mergeCell ref="G4460:G4468"/>
    <mergeCell ref="G4475:G4483"/>
    <mergeCell ref="G4490:G4498"/>
    <mergeCell ref="G4505:G4513"/>
    <mergeCell ref="G4520:G4528"/>
    <mergeCell ref="G4535:G4543"/>
    <mergeCell ref="G4550:G4558"/>
    <mergeCell ref="G4565:G4573"/>
  </mergeCells>
  <pageMargins left="0.7" right="0.7" top="0.75" bottom="0.75" header="0.3" footer="0.3"/>
  <pageSetup paperSize="9" scale="76" orientation="landscape" r:id="rId1"/>
  <rowBreaks count="3" manualBreakCount="3">
    <brk id="760" max="8" man="1"/>
    <brk id="1072" max="8" man="1"/>
    <brk id="1111" max="8"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A9"/>
  <sheetViews>
    <sheetView workbookViewId="0">
      <selection activeCell="D22" sqref="D22"/>
    </sheetView>
  </sheetViews>
  <sheetFormatPr defaultRowHeight="15" x14ac:dyDescent="0.25"/>
  <cols>
    <col min="1" max="1" width="17.7109375" bestFit="1" customWidth="1"/>
  </cols>
  <sheetData>
    <row r="2" spans="1:1" x14ac:dyDescent="0.25">
      <c r="A2" s="77" t="s">
        <v>57</v>
      </c>
    </row>
    <row r="3" spans="1:1" x14ac:dyDescent="0.25">
      <c r="A3" s="19" t="s">
        <v>65</v>
      </c>
    </row>
    <row r="4" spans="1:1" x14ac:dyDescent="0.25">
      <c r="A4" s="19" t="s">
        <v>59</v>
      </c>
    </row>
    <row r="5" spans="1:1" x14ac:dyDescent="0.25">
      <c r="A5" s="41" t="s">
        <v>66</v>
      </c>
    </row>
    <row r="6" spans="1:1" x14ac:dyDescent="0.25">
      <c r="A6" s="21" t="s">
        <v>67</v>
      </c>
    </row>
    <row r="7" spans="1:1" x14ac:dyDescent="0.25">
      <c r="A7" s="19" t="s">
        <v>68</v>
      </c>
    </row>
    <row r="8" spans="1:1" x14ac:dyDescent="0.25">
      <c r="A8" s="19" t="s">
        <v>69</v>
      </c>
    </row>
    <row r="9" spans="1:1" x14ac:dyDescent="0.25">
      <c r="A9" s="15" t="s">
        <v>58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3</vt:i4>
      </vt:variant>
      <vt:variant>
        <vt:lpstr>Именованные диапазоны</vt:lpstr>
      </vt:variant>
      <vt:variant>
        <vt:i4>2</vt:i4>
      </vt:variant>
    </vt:vector>
  </HeadingPairs>
  <TitlesOfParts>
    <vt:vector size="5" baseType="lpstr">
      <vt:lpstr>summary</vt:lpstr>
      <vt:lpstr>misc</vt:lpstr>
      <vt:lpstr>Drop down</vt:lpstr>
      <vt:lpstr>misc!Заголовки_для_печати</vt:lpstr>
      <vt:lpstr>misc!Область_печати</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Anyah Watt</dc:creator>
  <cp:lastModifiedBy>Андрей Медведев</cp:lastModifiedBy>
  <cp:lastPrinted>2018-10-07T21:25:23Z</cp:lastPrinted>
  <dcterms:created xsi:type="dcterms:W3CDTF">2018-09-26T04:27:48Z</dcterms:created>
  <dcterms:modified xsi:type="dcterms:W3CDTF">2019-07-04T12:47:17Z</dcterms:modified>
</cp:coreProperties>
</file>